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C:\Users\212525312\Downloads\"/>
    </mc:Choice>
  </mc:AlternateContent>
  <xr:revisionPtr revIDLastSave="0" documentId="8_{35CA0FFF-CD6A-4DCB-8D49-8B7093B7D3E1}" xr6:coauthVersionLast="45" xr6:coauthVersionMax="45" xr10:uidLastSave="{00000000-0000-0000-0000-000000000000}"/>
  <workbookProtection workbookAlgorithmName="SHA-512" workbookHashValue="lGlR9C/mJtOelL3+C1lhituV+VMTBHdyvoZda8w6j9Fl9gRYXmpRrXbP/zdkyYHPcIdHYTB/QYBSyeE7dfY2pQ==" workbookSaltValue="gTsGz31fEV16PGfeG5EIWQ==" workbookSpinCount="100000" lockStructure="1"/>
  <bookViews>
    <workbookView xWindow="1965" yWindow="-16320" windowWidth="29040" windowHeight="15840" xr2:uid="{00000000-000D-0000-FFFF-FFFF00000000}"/>
  </bookViews>
  <sheets>
    <sheet name="Disclaimer" sheetId="8" r:id="rId1"/>
    <sheet name="Cortec" sheetId="9" r:id="rId2"/>
    <sheet name="M355" sheetId="4" r:id="rId3"/>
    <sheet name="M355Dbase" sheetId="5" state="hidden" r:id="rId4"/>
    <sheet name="M355Data" sheetId="6" state="hidden" r:id="rId5"/>
    <sheet name="Decode Model" sheetId="7" r:id="rId6"/>
  </sheets>
  <definedNames>
    <definedName name="_xlnm.Print_Area" localSheetId="2">'M355'!$A$2:$O$34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6" i="5" l="1"/>
  <c r="D116" i="5"/>
  <c r="B115" i="5"/>
  <c r="A31" i="4" s="1"/>
  <c r="E113" i="5"/>
  <c r="D113" i="5"/>
  <c r="E112" i="5"/>
  <c r="D112" i="5"/>
  <c r="E111" i="5"/>
  <c r="D111" i="5"/>
  <c r="E110" i="5"/>
  <c r="D110" i="5"/>
  <c r="E109" i="5"/>
  <c r="D109" i="5"/>
  <c r="B108" i="5"/>
  <c r="O30" i="4" s="1"/>
  <c r="E106" i="5"/>
  <c r="D106" i="5"/>
  <c r="E105" i="5"/>
  <c r="D105" i="5"/>
  <c r="E104" i="5"/>
  <c r="D104" i="5"/>
  <c r="E103" i="5"/>
  <c r="D103" i="5"/>
  <c r="E102" i="5"/>
  <c r="D102" i="5"/>
  <c r="B101" i="5"/>
  <c r="E94" i="5"/>
  <c r="D94" i="5"/>
  <c r="E93" i="5"/>
  <c r="D93" i="5"/>
  <c r="E92" i="5"/>
  <c r="D92" i="5"/>
  <c r="E91" i="5"/>
  <c r="D91" i="5"/>
  <c r="E90" i="5"/>
  <c r="D90" i="5"/>
  <c r="E89" i="5"/>
  <c r="D89" i="5"/>
  <c r="E88" i="5"/>
  <c r="D88" i="5"/>
  <c r="E87" i="5"/>
  <c r="D87" i="5"/>
  <c r="E86" i="5"/>
  <c r="D86" i="5"/>
  <c r="E85" i="5"/>
  <c r="D85" i="5"/>
  <c r="E84" i="5"/>
  <c r="D84" i="5"/>
  <c r="B83" i="5"/>
  <c r="O26" i="4" s="1"/>
  <c r="E79" i="5"/>
  <c r="D79" i="5"/>
  <c r="E78" i="5"/>
  <c r="D78" i="5"/>
  <c r="E77" i="5"/>
  <c r="D77" i="5"/>
  <c r="E76" i="5"/>
  <c r="D76" i="5"/>
  <c r="E75" i="5"/>
  <c r="D75" i="5"/>
  <c r="E74" i="5"/>
  <c r="D74" i="5"/>
  <c r="E73" i="5"/>
  <c r="D73" i="5"/>
  <c r="E72" i="5"/>
  <c r="D72" i="5"/>
  <c r="E71" i="5"/>
  <c r="D71" i="5"/>
  <c r="E70" i="5"/>
  <c r="D70" i="5"/>
  <c r="E69" i="5"/>
  <c r="D69" i="5"/>
  <c r="E68" i="5"/>
  <c r="D68" i="5"/>
  <c r="E67" i="5"/>
  <c r="D67" i="5"/>
  <c r="E66" i="5"/>
  <c r="D66" i="5"/>
  <c r="B65" i="5"/>
  <c r="E61" i="5"/>
  <c r="D61" i="5"/>
  <c r="B60" i="5"/>
  <c r="O22" i="4" s="1"/>
  <c r="E55" i="5"/>
  <c r="D55" i="5"/>
  <c r="E54" i="5"/>
  <c r="D54" i="5"/>
  <c r="B53" i="5"/>
  <c r="E49" i="5"/>
  <c r="D49" i="5"/>
  <c r="E48" i="5"/>
  <c r="D48" i="5"/>
  <c r="E47" i="5"/>
  <c r="D47" i="5"/>
  <c r="B46" i="5"/>
  <c r="O18" i="4" s="1"/>
  <c r="E43" i="5"/>
  <c r="D43" i="5"/>
  <c r="E42" i="5"/>
  <c r="D42" i="5"/>
  <c r="B41" i="5"/>
  <c r="E37" i="5"/>
  <c r="D37" i="5"/>
  <c r="E36" i="5"/>
  <c r="D36" i="5"/>
  <c r="B35" i="5"/>
  <c r="O14" i="4" s="1"/>
  <c r="E30" i="5"/>
  <c r="D30" i="5"/>
  <c r="B29" i="5"/>
  <c r="E25" i="5"/>
  <c r="D25" i="5"/>
  <c r="B24" i="5"/>
  <c r="A9" i="4" s="1"/>
  <c r="E19" i="5"/>
  <c r="D19" i="5"/>
  <c r="B18" i="5"/>
  <c r="A7" i="4" s="1"/>
  <c r="E14" i="5"/>
  <c r="D14" i="5"/>
  <c r="B13" i="5"/>
  <c r="O6" i="4" s="1"/>
  <c r="E9" i="5"/>
  <c r="D9" i="5"/>
  <c r="B8" i="5"/>
  <c r="B5" i="5"/>
  <c r="A2" i="4" s="1"/>
  <c r="B4" i="4"/>
  <c r="O28" i="4"/>
  <c r="O24" i="4"/>
  <c r="O20" i="4"/>
  <c r="O16" i="4"/>
  <c r="O12" i="4"/>
  <c r="O10" i="4"/>
  <c r="A27" i="4"/>
  <c r="A23" i="4"/>
  <c r="A21" i="4"/>
  <c r="A19" i="4"/>
  <c r="A15" i="4"/>
  <c r="A11" i="4"/>
  <c r="O2" i="4"/>
  <c r="K2" i="5"/>
  <c r="E14" i="7"/>
  <c r="A17" i="4" l="1"/>
  <c r="A25" i="4"/>
  <c r="A13" i="4"/>
  <c r="A29" i="4"/>
  <c r="A5" i="4"/>
  <c r="O8" i="4"/>
  <c r="O32" i="4"/>
  <c r="J115" i="5"/>
  <c r="O20" i="5" s="1"/>
  <c r="E19" i="7" s="1"/>
  <c r="E115" i="5"/>
  <c r="D115" i="5"/>
  <c r="B32" i="4" s="1"/>
  <c r="L4" i="4" s="1"/>
  <c r="F113" i="5"/>
  <c r="F112" i="5"/>
  <c r="F111" i="5"/>
  <c r="F110" i="5"/>
  <c r="F109" i="5"/>
  <c r="J108" i="5"/>
  <c r="N19" i="5" s="1"/>
  <c r="C18" i="7" s="1"/>
  <c r="E108" i="5"/>
  <c r="O31" i="4" s="1"/>
  <c r="F106" i="5"/>
  <c r="F105" i="5"/>
  <c r="F104" i="5"/>
  <c r="F103" i="5"/>
  <c r="E101" i="5"/>
  <c r="O29" i="4" s="1"/>
  <c r="F102" i="5"/>
  <c r="J101" i="5"/>
  <c r="O18" i="5" s="1"/>
  <c r="E17" i="7" s="1"/>
  <c r="D101" i="5"/>
  <c r="B28" i="4" s="1"/>
  <c r="F94" i="5"/>
  <c r="F93" i="5"/>
  <c r="F92" i="5"/>
  <c r="F91" i="5"/>
  <c r="F90" i="5"/>
  <c r="F89" i="5"/>
  <c r="F88" i="5"/>
  <c r="F87" i="5"/>
  <c r="F86" i="5"/>
  <c r="F85" i="5"/>
  <c r="F84" i="5"/>
  <c r="J83" i="5"/>
  <c r="O17" i="5" s="1"/>
  <c r="E16" i="7" s="1"/>
  <c r="E83" i="5"/>
  <c r="O27" i="4" s="1"/>
  <c r="F79" i="5"/>
  <c r="F78" i="5"/>
  <c r="F77" i="5"/>
  <c r="F76" i="5"/>
  <c r="F75" i="5"/>
  <c r="F74" i="5"/>
  <c r="F73" i="5"/>
  <c r="F72" i="5"/>
  <c r="F71" i="5"/>
  <c r="F70" i="5"/>
  <c r="F69" i="5"/>
  <c r="F68" i="5"/>
  <c r="F67" i="5"/>
  <c r="F66" i="5"/>
  <c r="J65" i="5"/>
  <c r="N16" i="5" s="1"/>
  <c r="C15" i="7" s="1"/>
  <c r="E65" i="5"/>
  <c r="O25" i="4" s="1"/>
  <c r="E60" i="5"/>
  <c r="D60" i="5"/>
  <c r="F55" i="5"/>
  <c r="F54" i="5"/>
  <c r="J53" i="5"/>
  <c r="O14" i="5" s="1"/>
  <c r="E13" i="7" s="1"/>
  <c r="E53" i="5"/>
  <c r="O21" i="4" s="1"/>
  <c r="D53" i="5"/>
  <c r="B20" i="4" s="1"/>
  <c r="G4" i="4" s="1"/>
  <c r="F49" i="5"/>
  <c r="F48" i="5"/>
  <c r="F47" i="5"/>
  <c r="J46" i="5"/>
  <c r="N13" i="5" s="1"/>
  <c r="C12" i="7" s="1"/>
  <c r="E46" i="5"/>
  <c r="O19" i="4" s="1"/>
  <c r="D46" i="5"/>
  <c r="B18" i="4" s="1"/>
  <c r="F43" i="5"/>
  <c r="F42" i="5"/>
  <c r="J41" i="5"/>
  <c r="O12" i="5" s="1"/>
  <c r="E11" i="7" s="1"/>
  <c r="E41" i="5"/>
  <c r="O17" i="4" s="1"/>
  <c r="D41" i="5"/>
  <c r="B16" i="4" s="1"/>
  <c r="E4" i="4" s="1"/>
  <c r="F37" i="5"/>
  <c r="F36" i="5"/>
  <c r="J35" i="5"/>
  <c r="N11" i="5" s="1"/>
  <c r="C10" i="7" s="1"/>
  <c r="E35" i="5"/>
  <c r="O15" i="4" s="1"/>
  <c r="D35" i="5"/>
  <c r="B14" i="4" s="1"/>
  <c r="D4" i="4" s="1"/>
  <c r="E29" i="5"/>
  <c r="N10" i="5" s="1"/>
  <c r="C9" i="7" s="1"/>
  <c r="D29" i="5"/>
  <c r="E24" i="5"/>
  <c r="N9" i="5" s="1"/>
  <c r="C8" i="7" s="1"/>
  <c r="D24" i="5"/>
  <c r="M20" i="5"/>
  <c r="B19" i="7" s="1"/>
  <c r="M19" i="5"/>
  <c r="B18" i="7" s="1"/>
  <c r="M18" i="5"/>
  <c r="B17" i="7" s="1"/>
  <c r="J18" i="5"/>
  <c r="O8" i="5" s="1"/>
  <c r="E7" i="7" s="1"/>
  <c r="E18" i="5"/>
  <c r="D18" i="5"/>
  <c r="B8" i="4" s="1"/>
  <c r="C4" i="4" s="1"/>
  <c r="M17" i="5"/>
  <c r="B16" i="7" s="1"/>
  <c r="M16" i="5"/>
  <c r="B15" i="7" s="1"/>
  <c r="N15" i="5"/>
  <c r="C14" i="7" s="1"/>
  <c r="M15" i="5"/>
  <c r="B14" i="7" s="1"/>
  <c r="M14" i="5"/>
  <c r="B13" i="7" s="1"/>
  <c r="M13" i="5"/>
  <c r="B12" i="7" s="1"/>
  <c r="E13" i="5"/>
  <c r="N7" i="5" s="1"/>
  <c r="C6" i="7" s="1"/>
  <c r="D13" i="5"/>
  <c r="M12" i="5"/>
  <c r="B11" i="7" s="1"/>
  <c r="O11" i="5"/>
  <c r="E10" i="7" s="1"/>
  <c r="M11" i="5"/>
  <c r="B10" i="7" s="1"/>
  <c r="M10" i="5"/>
  <c r="B9" i="7" s="1"/>
  <c r="M9" i="5"/>
  <c r="B8" i="7" s="1"/>
  <c r="M8" i="5"/>
  <c r="B7" i="7" s="1"/>
  <c r="J8" i="5"/>
  <c r="M6" i="5" s="1"/>
  <c r="B5" i="7" s="1"/>
  <c r="E8" i="5"/>
  <c r="A4" i="4" s="1"/>
  <c r="D8" i="5"/>
  <c r="M7" i="5"/>
  <c r="B6" i="7" s="1"/>
  <c r="M5" i="5"/>
  <c r="B4" i="7" s="1"/>
  <c r="K1" i="5"/>
  <c r="J4" i="4"/>
  <c r="F4" i="4"/>
  <c r="O19" i="5" l="1"/>
  <c r="E18" i="7" s="1"/>
  <c r="N18" i="5"/>
  <c r="C17" i="7" s="1"/>
  <c r="N8" i="5"/>
  <c r="C7" i="7" s="1"/>
  <c r="N12" i="5"/>
  <c r="C11" i="7" s="1"/>
  <c r="N20" i="5"/>
  <c r="C19" i="7" s="1"/>
  <c r="O13" i="5"/>
  <c r="E12" i="7" s="1"/>
  <c r="N14" i="5"/>
  <c r="C13" i="7" s="1"/>
  <c r="O16" i="5"/>
  <c r="E15" i="7" s="1"/>
  <c r="N17" i="5"/>
  <c r="C16" i="7" s="1"/>
  <c r="O6" i="5"/>
  <c r="E5" i="7" s="1"/>
  <c r="A22" i="4"/>
  <c r="O23" i="4"/>
  <c r="A32" i="4"/>
  <c r="O33" i="4"/>
  <c r="O5" i="4"/>
  <c r="O7" i="4"/>
  <c r="A6" i="4"/>
  <c r="O9" i="4"/>
  <c r="A8" i="4"/>
  <c r="A10" i="4"/>
  <c r="O11" i="4"/>
  <c r="A12" i="4"/>
  <c r="O13" i="4"/>
  <c r="D65" i="5"/>
  <c r="B24" i="4" s="1"/>
  <c r="H4" i="4" s="1"/>
  <c r="D83" i="5"/>
  <c r="B26" i="4" s="1"/>
  <c r="I4" i="4" s="1"/>
  <c r="D108" i="5"/>
  <c r="B30" i="4" s="1"/>
  <c r="K4" i="4" s="1"/>
  <c r="E2" i="5" l="1"/>
  <c r="O4" i="4" s="1"/>
</calcChain>
</file>

<file path=xl/sharedStrings.xml><?xml version="1.0" encoding="utf-8"?>
<sst xmlns="http://schemas.openxmlformats.org/spreadsheetml/2006/main" count="370" uniqueCount="306">
  <si>
    <t>Version:- 11.0.3 (2014-11-01)</t>
  </si>
  <si>
    <t>1 - 4</t>
  </si>
  <si>
    <t>14-15</t>
  </si>
  <si>
    <t>DECODER</t>
  </si>
  <si>
    <t>Model Number</t>
  </si>
  <si>
    <t>Data Driver</t>
  </si>
  <si>
    <t>Look Up Index</t>
  </si>
  <si>
    <t>Decoded model data</t>
  </si>
  <si>
    <t>Option</t>
  </si>
  <si>
    <t>Value</t>
  </si>
  <si>
    <t>Decode</t>
  </si>
  <si>
    <t>Idx</t>
  </si>
  <si>
    <t>Code</t>
  </si>
  <si>
    <t>Description</t>
  </si>
  <si>
    <t>Dropdown description</t>
  </si>
  <si>
    <t>Charcater</t>
  </si>
  <si>
    <t>M355</t>
  </si>
  <si>
    <t>M355 IEC 61000-4-30 Class A PQ Analyser</t>
  </si>
  <si>
    <t>Index</t>
  </si>
  <si>
    <t>1</t>
  </si>
  <si>
    <t>2</t>
  </si>
  <si>
    <t>Function:</t>
  </si>
  <si>
    <t>3</t>
  </si>
  <si>
    <t>4</t>
  </si>
  <si>
    <t>5</t>
  </si>
  <si>
    <t>6</t>
  </si>
  <si>
    <t>7</t>
  </si>
  <si>
    <t>8</t>
  </si>
  <si>
    <t>9</t>
  </si>
  <si>
    <t>10</t>
  </si>
  <si>
    <t>11</t>
  </si>
  <si>
    <t>Electrical Network:</t>
  </si>
  <si>
    <t>Menu Configurable</t>
  </si>
  <si>
    <t>12</t>
  </si>
  <si>
    <t>13</t>
  </si>
  <si>
    <t>14</t>
  </si>
  <si>
    <t>15</t>
  </si>
  <si>
    <t>16</t>
  </si>
  <si>
    <t>17</t>
  </si>
  <si>
    <t>18</t>
  </si>
  <si>
    <t>Factory Allocated:</t>
  </si>
  <si>
    <t>Factory Allocated</t>
  </si>
  <si>
    <t>19</t>
  </si>
  <si>
    <t>20</t>
  </si>
  <si>
    <t>A</t>
  </si>
  <si>
    <t>21</t>
  </si>
  <si>
    <t>22</t>
  </si>
  <si>
    <t>23</t>
  </si>
  <si>
    <t>24</t>
  </si>
  <si>
    <t>25</t>
  </si>
  <si>
    <t>Accuracy:</t>
  </si>
  <si>
    <t>0.1%, 0.2S Energy</t>
  </si>
  <si>
    <t>26</t>
  </si>
  <si>
    <t>27</t>
  </si>
  <si>
    <t>28</t>
  </si>
  <si>
    <t>29</t>
  </si>
  <si>
    <t>30</t>
  </si>
  <si>
    <t>31</t>
  </si>
  <si>
    <t>32</t>
  </si>
  <si>
    <t>Protocol:</t>
  </si>
  <si>
    <t>MODBUS RTU/TCP and DNP3 Level 1</t>
  </si>
  <si>
    <t>33</t>
  </si>
  <si>
    <t>34</t>
  </si>
  <si>
    <t>35</t>
  </si>
  <si>
    <t>36</t>
  </si>
  <si>
    <t>37</t>
  </si>
  <si>
    <t>38</t>
  </si>
  <si>
    <t>39</t>
  </si>
  <si>
    <t>Nominal frequency:</t>
  </si>
  <si>
    <t>50/60 Hz</t>
  </si>
  <si>
    <t>40</t>
  </si>
  <si>
    <t>400 Hz</t>
  </si>
  <si>
    <t>41</t>
  </si>
  <si>
    <t>42</t>
  </si>
  <si>
    <t>43</t>
  </si>
  <si>
    <t>S</t>
  </si>
  <si>
    <t>44</t>
  </si>
  <si>
    <t>45</t>
  </si>
  <si>
    <t>46</t>
  </si>
  <si>
    <t>47</t>
  </si>
  <si>
    <t>48</t>
  </si>
  <si>
    <t>49</t>
  </si>
  <si>
    <t>50</t>
  </si>
  <si>
    <t>Power supply:</t>
  </si>
  <si>
    <t>Universal High (70 ... 300 Vdc, 80 ... 276 Vac)</t>
  </si>
  <si>
    <t>51</t>
  </si>
  <si>
    <t>Universal Low (19 ... 70 Vdc, 48 ... 77 Vac)</t>
  </si>
  <si>
    <t>52</t>
  </si>
  <si>
    <t>53</t>
  </si>
  <si>
    <t>H</t>
  </si>
  <si>
    <t>54</t>
  </si>
  <si>
    <t>L</t>
  </si>
  <si>
    <t>55</t>
  </si>
  <si>
    <t>56</t>
  </si>
  <si>
    <t>57</t>
  </si>
  <si>
    <t>58</t>
  </si>
  <si>
    <t>59</t>
  </si>
  <si>
    <t>Communications:</t>
  </si>
  <si>
    <t>Serial RS232/RS485 - Terminals</t>
  </si>
  <si>
    <t>60</t>
  </si>
  <si>
    <t>Ethernet (RJ45) + USB (type B)</t>
  </si>
  <si>
    <t>61</t>
  </si>
  <si>
    <t>USB (type B)</t>
  </si>
  <si>
    <t>62</t>
  </si>
  <si>
    <t>63</t>
  </si>
  <si>
    <t>64</t>
  </si>
  <si>
    <t>T</t>
  </si>
  <si>
    <t>65</t>
  </si>
  <si>
    <t>E</t>
  </si>
  <si>
    <t>66</t>
  </si>
  <si>
    <t>U</t>
  </si>
  <si>
    <t>67</t>
  </si>
  <si>
    <t>68</t>
  </si>
  <si>
    <t>69</t>
  </si>
  <si>
    <t>70</t>
  </si>
  <si>
    <t>71</t>
  </si>
  <si>
    <t>72</t>
  </si>
  <si>
    <t>Display:</t>
  </si>
  <si>
    <t>Green / Yellow</t>
  </si>
  <si>
    <t>73</t>
  </si>
  <si>
    <t>Red / Black</t>
  </si>
  <si>
    <t>74</t>
  </si>
  <si>
    <t xml:space="preserve"> </t>
  </si>
  <si>
    <t>75</t>
  </si>
  <si>
    <t>G</t>
  </si>
  <si>
    <t>76</t>
  </si>
  <si>
    <t>X</t>
  </si>
  <si>
    <t>77</t>
  </si>
  <si>
    <t>78</t>
  </si>
  <si>
    <t>79</t>
  </si>
  <si>
    <t>80</t>
  </si>
  <si>
    <t>81</t>
  </si>
  <si>
    <t>Memory card slot:</t>
  </si>
  <si>
    <t>Full size MMC/SD</t>
  </si>
  <si>
    <t>82</t>
  </si>
  <si>
    <t>83</t>
  </si>
  <si>
    <t>84</t>
  </si>
  <si>
    <t>85</t>
  </si>
  <si>
    <t>86</t>
  </si>
  <si>
    <t>87</t>
  </si>
  <si>
    <t>88</t>
  </si>
  <si>
    <t>Module 1:</t>
  </si>
  <si>
    <t>Not Fitted</t>
  </si>
  <si>
    <t>89</t>
  </si>
  <si>
    <t>2 x Analogue output (0 ... 20 mA)</t>
  </si>
  <si>
    <t>90</t>
  </si>
  <si>
    <t>2 x Pulse output (40 Vac/dc @ 30 mA Max)</t>
  </si>
  <si>
    <t>91</t>
  </si>
  <si>
    <t>2 x Relay (alarm output)(230 Vac/dc ± 20%  @ 1 A Max)</t>
  </si>
  <si>
    <t>92</t>
  </si>
  <si>
    <t>2 x Analogue Input - current (-20 ... 0 ... 20 mA)</t>
  </si>
  <si>
    <t>93</t>
  </si>
  <si>
    <t>2 x Analogue Input - voltage (-10 ... 0 ... 10 V)</t>
  </si>
  <si>
    <t>94</t>
  </si>
  <si>
    <t>2 x Analogue input - resistance (Pt100 - Pt1000)</t>
  </si>
  <si>
    <t>95</t>
  </si>
  <si>
    <t>2 x Digital Input (230 Vac/dc ± 20%)</t>
  </si>
  <si>
    <t>96</t>
  </si>
  <si>
    <t>2 x Digital Input (110 Vac/dc ± 20%)</t>
  </si>
  <si>
    <t>97</t>
  </si>
  <si>
    <t>2 x Digital Input (5 ... 48 Vac/dc)</t>
  </si>
  <si>
    <t>98</t>
  </si>
  <si>
    <t>2 x Tariff Input (230 Vac/dc ± 20%)</t>
  </si>
  <si>
    <t>99</t>
  </si>
  <si>
    <t>2 x Tariff Input (110 Vac/dc ± 20%)</t>
  </si>
  <si>
    <t>100</t>
  </si>
  <si>
    <t>2 x Tariff Input (5 ... 48 Vdc)</t>
  </si>
  <si>
    <t>101</t>
  </si>
  <si>
    <t>1 x Watchdog + 1 x Relay (alarm) output (230 Vac/dc ± 20% @ 1 A Max)</t>
  </si>
  <si>
    <t>102</t>
  </si>
  <si>
    <t>103</t>
  </si>
  <si>
    <t>N</t>
  </si>
  <si>
    <t>104</t>
  </si>
  <si>
    <t>105</t>
  </si>
  <si>
    <t>106</t>
  </si>
  <si>
    <t>M</t>
  </si>
  <si>
    <t>107</t>
  </si>
  <si>
    <t>C</t>
  </si>
  <si>
    <t>108</t>
  </si>
  <si>
    <t>109</t>
  </si>
  <si>
    <t>R</t>
  </si>
  <si>
    <t>110</t>
  </si>
  <si>
    <t>D</t>
  </si>
  <si>
    <t>111</t>
  </si>
  <si>
    <t>112</t>
  </si>
  <si>
    <t>F</t>
  </si>
  <si>
    <t>113</t>
  </si>
  <si>
    <t>114</t>
  </si>
  <si>
    <t>Z</t>
  </si>
  <si>
    <t>115</t>
  </si>
  <si>
    <t>Y</t>
  </si>
  <si>
    <t>116</t>
  </si>
  <si>
    <t>W</t>
  </si>
  <si>
    <t>117</t>
  </si>
  <si>
    <t>118</t>
  </si>
  <si>
    <t>119</t>
  </si>
  <si>
    <t>120</t>
  </si>
  <si>
    <t>Module 2:</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</si>
  <si>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</si>
  <si>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</si>
  <si>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</si>
  <si>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</si>
  <si>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</si>
  <si>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</si>
  <si>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</si>
  <si>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</si>
  <si>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</si>
  <si>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</si>
  <si>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</si>
  <si>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</si>
  <si>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</si>
  <si>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</si>
  <si>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</si>
  <si>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</si>
  <si>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</si>
  <si>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</si>
  <si>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</si>
  <si>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</si>
  <si>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</si>
  <si>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</si>
  <si>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</si>
  <si>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</si>
  <si>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</si>
  <si>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</si>
  <si>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</si>
  <si>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</si>
  <si>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</si>
  <si>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</si>
  <si>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</si>
  <si>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</si>
  <si>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</si>
  <si>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Module A:</t>
  </si>
  <si>
    <t>154</t>
  </si>
  <si>
    <t>8 x Relay (alarm output) (230 Vac/dc ± 20% @ 100 mA  Max)</t>
  </si>
  <si>
    <t>155</t>
  </si>
  <si>
    <t>8 x Digital Input (230 Vac/dc ± 20%)</t>
  </si>
  <si>
    <t>156</t>
  </si>
  <si>
    <t>8 x Digital Input (110 Vac/dc ± 20%)</t>
  </si>
  <si>
    <t>157</t>
  </si>
  <si>
    <t>8 x Digital Input (5 ... 48 Vac/dc)</t>
  </si>
  <si>
    <t>158</t>
  </si>
  <si>
    <t>159</t>
  </si>
  <si>
    <t>160</t>
  </si>
  <si>
    <t>161</t>
  </si>
  <si>
    <t>162</t>
  </si>
  <si>
    <t>163</t>
  </si>
  <si>
    <t>164</t>
  </si>
  <si>
    <t>165</t>
  </si>
  <si>
    <t>166</t>
  </si>
  <si>
    <t>Module B:</t>
  </si>
  <si>
    <t>167</t>
  </si>
  <si>
    <t>168</t>
  </si>
  <si>
    <t>169</t>
  </si>
  <si>
    <t>170</t>
  </si>
  <si>
    <t>171</t>
  </si>
  <si>
    <t>172</t>
  </si>
  <si>
    <t>173</t>
  </si>
  <si>
    <t>174</t>
  </si>
  <si>
    <t>175</t>
  </si>
  <si>
    <t>176</t>
  </si>
  <si>
    <t>177</t>
  </si>
  <si>
    <t>178</t>
  </si>
  <si>
    <t>179</t>
  </si>
  <si>
    <t>Design Suffix:</t>
  </si>
  <si>
    <t>180</t>
  </si>
  <si>
    <t>181</t>
  </si>
  <si>
    <t>182</t>
  </si>
  <si>
    <t>0A</t>
  </si>
  <si>
    <t>183</t>
  </si>
  <si>
    <t>184</t>
  </si>
  <si>
    <t>Enter Model Number to Decode:</t>
  </si>
  <si>
    <t>M355ASHTGNNNN0A</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</si>
  <si>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</si>
  <si>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</si>
  <si>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</si>
  <si>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Information required with Order :</t>
  </si>
  <si>
    <t>Variants</t>
  </si>
  <si>
    <t>IED Order Number</t>
  </si>
  <si>
    <t>1-5</t>
  </si>
  <si>
    <t>11-12</t>
  </si>
  <si>
    <t>Model Type</t>
  </si>
  <si>
    <t>Power Supply 1</t>
  </si>
  <si>
    <t>110-250 Vdc / 100-240 Vac</t>
  </si>
  <si>
    <t>Power Supply 2</t>
  </si>
  <si>
    <t>Not installed</t>
  </si>
  <si>
    <t>Ethernet Interface 1</t>
  </si>
  <si>
    <t>RJ45 copper 100BASE-TX for configuration only</t>
  </si>
  <si>
    <t>RJ45 copper 100BASE-TX for NTP server and configuration</t>
  </si>
  <si>
    <t>RJ45 copper 100BASE-TX for PTP (IEEE 1588) server, NTP server and configuration</t>
  </si>
  <si>
    <t>P</t>
  </si>
  <si>
    <t>Ethernet Interface 2</t>
  </si>
  <si>
    <r>
      <t>PRP-redundant RJ45 copper 100BASE-TX port (same function as interface 1)</t>
    </r>
    <r>
      <rPr>
        <sz val="10"/>
        <color indexed="10"/>
        <rFont val="Arial"/>
        <family val="2"/>
      </rPr>
      <t>*</t>
    </r>
  </si>
  <si>
    <r>
      <t xml:space="preserve">* </t>
    </r>
    <r>
      <rPr>
        <sz val="10"/>
        <rFont val="Arial"/>
        <family val="2"/>
      </rPr>
      <t>Not valid for PTP server</t>
    </r>
  </si>
  <si>
    <t>Customization / Regionalisation</t>
  </si>
  <si>
    <t>Default</t>
  </si>
  <si>
    <t>Reason branding</t>
  </si>
  <si>
    <t>B</t>
  </si>
  <si>
    <t>Firmware Version</t>
  </si>
  <si>
    <t>Firmware release number</t>
  </si>
  <si>
    <t>Hardware Design Suffix</t>
  </si>
  <si>
    <t>Initial release</t>
  </si>
  <si>
    <t>M365</t>
  </si>
  <si>
    <t>Instrument with AC/DC Universal Power Supply &amp; Small LCD</t>
  </si>
  <si>
    <t>iSTAT M365 IEC 61000-4-30 Class A PQ Analyser</t>
  </si>
  <si>
    <t>SUPPLY WITHDRAWN</t>
  </si>
  <si>
    <t>A : M355 Supply Withdrawn 15/09/2020 - CID006600,  GE Publication No GER-4844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</si>
</sst>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0"/>
      <color theme="1"/>
      <name val="Arial"/>
      <family val="2"/>
    </font>
    <font>
      <sz val="10"/>
      <color theme="1"/>
      <name val="Arial"/>
      <family val="2"/>
    </font>
    <font>
      <sz val="10"/>
      <color rgb="FFFF0000"/>
      <name val="Arial"/>
      <family val="2"/>
    </font>
    <font>
      <b/>
      <sz val="10"/>
      <color theme="1"/>
      <name val="Arial"/>
      <family val="2"/>
    </font>
    <font>
      <b/>
      <sz val="12"/>
      <color theme="1"/>
      <name val="Arial"/>
      <family val="2"/>
    </font>
    <font>
      <sz val="14"/>
      <color theme="1"/>
      <name val="Arial"/>
      <family val="2"/>
    </font>
    <font>
      <b/>
      <sz val="11"/>
      <color rgb="FFFF0000"/>
      <name val="Arial"/>
      <family val="2"/>
    </font>
    <font>
      <b/>
      <sz val="12"/>
      <color rgb="FF0070C0"/>
      <name val="Arial"/>
      <family val="2"/>
    </font>
    <font>
      <b/>
      <sz val="12"/>
      <color rgb="FFFF0000"/>
      <name val="Arial"/>
      <family val="2"/>
    </font>
    <font>
      <b/>
      <sz val="12"/>
      <color indexed="12"/>
      <name val="Arial"/>
      <family val="2"/>
    </font>
    <font>
      <sz val="12"/>
      <color theme="1"/>
      <name val="Arial"/>
      <family val="2"/>
    </font>
    <font>
      <b/>
      <sz val="11"/>
      <color theme="1"/>
      <name val="Arial"/>
      <family val="2"/>
    </font>
    <font>
      <sz val="9"/>
      <color theme="1"/>
      <name val="Arial"/>
      <family val="2"/>
    </font>
    <font>
      <sz val="11"/>
      <color rgb="FFFF0000"/>
      <name val="Arial"/>
      <family val="2"/>
    </font>
    <font>
      <b/>
      <sz val="11"/>
      <name val="Arial"/>
      <family val="2"/>
    </font>
    <font>
      <sz val="10"/>
      <name val="Arial"/>
      <family val="2"/>
    </font>
    <font>
      <sz val="10"/>
      <color rgb="FF0070C0"/>
      <name val="Arial"/>
      <family val="2"/>
    </font>
    <font>
      <sz val="11"/>
      <color theme="1"/>
      <name val="Arial"/>
      <family val="2"/>
    </font>
    <font>
      <b/>
      <sz val="10"/>
      <color rgb="FFFF0000"/>
      <name val="Arial"/>
      <family val="2"/>
    </font>
    <font>
      <b/>
      <sz val="10"/>
      <color rgb="FF0070C0"/>
      <name val="Arial"/>
      <family val="2"/>
    </font>
    <font>
      <b/>
      <sz val="10"/>
      <name val="Arial"/>
      <family val="2"/>
    </font>
    <font>
      <sz val="11"/>
      <name val="Arial"/>
      <family val="2"/>
    </font>
    <font>
      <sz val="10"/>
      <color indexed="9"/>
      <name val="Arial"/>
      <family val="2"/>
    </font>
    <font>
      <sz val="10"/>
      <color indexed="10"/>
      <name val="Arial"/>
      <family val="2"/>
    </font>
  </fonts>
  <fills count="30">
    <fill>
      <patternFill patternType="none"/>
    </fill>
    <fill>
      <patternFill patternType="gray125"/>
    </fill>
    <fill>
      <patternFill patternType="solid">
        <fgColor theme="8" tint="0.79998168889431442"/>
        <bgColor indexed="64"/>
      </patternFill>
    </fill>
    <fill>
      <patternFill patternType="gray125">
        <bgColor theme="0" tint="-0.249977111117893"/>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gray125">
        <bgColor theme="0" tint="-0.499984740745262"/>
      </patternFill>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4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3" tint="0.59999389629810485"/>
        <bgColor indexed="64"/>
      </patternFill>
    </fill>
    <fill>
      <patternFill patternType="solid">
        <fgColor indexed="46"/>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rgb="FF969696"/>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B0F0"/>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indexed="64"/>
      </left>
      <right/>
      <top style="thin">
        <color indexed="64"/>
      </top>
      <bottom/>
      <diagonal/>
    </border>
    <border>
      <left style="thin">
        <color rgb="FFFF0000"/>
      </left>
      <right style="thin">
        <color rgb="FFFF0000"/>
      </right>
      <top style="thin">
        <color rgb="FFFF0000"/>
      </top>
      <bottom/>
      <diagonal/>
    </border>
    <border>
      <left style="thin">
        <color indexed="64"/>
      </left>
      <right/>
      <top/>
      <bottom/>
      <diagonal/>
    </border>
    <border>
      <left style="thin">
        <color rgb="FFFF0000"/>
      </left>
      <right style="thin">
        <color rgb="FFFF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rgb="FF00B0F0"/>
      </right>
      <top/>
      <bottom/>
      <diagonal/>
    </border>
    <border>
      <left style="thin">
        <color rgb="FF00B0F0"/>
      </left>
      <right style="thin">
        <color rgb="FF00B0F0"/>
      </right>
      <top/>
      <bottom style="thin">
        <color rgb="FF00B0F0"/>
      </bottom>
      <diagonal/>
    </border>
    <border>
      <left style="thin">
        <color rgb="FFFF0000"/>
      </left>
      <right style="thin">
        <color rgb="FFFF0000"/>
      </right>
      <top/>
      <bottom style="thin">
        <color rgb="FFFF000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14">
    <xf numFmtId="0" fontId="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21" fillId="0" borderId="0"/>
  </cellStyleXfs>
  <cellXfs count="282">
    <xf numFmtId="0" fontId="0" fillId="0" borderId="0" xfId="0"/>
    <xf numFmtId="0" fontId="4" fillId="0" borderId="1" xfId="0" applyNumberFormat="1" applyFont="1" applyBorder="1"/>
    <xf numFmtId="0" fontId="0" fillId="0" borderId="2" xfId="0" applyNumberFormat="1" applyBorder="1" applyAlignment="1">
      <alignment horizontal="center" vertical="center"/>
    </xf>
    <xf numFmtId="0" fontId="0" fillId="0" borderId="2" xfId="0" applyNumberFormat="1" applyBorder="1"/>
    <xf numFmtId="0" fontId="0" fillId="0" borderId="3" xfId="0" applyNumberFormat="1" applyBorder="1"/>
    <xf numFmtId="0" fontId="0" fillId="0" borderId="0" xfId="0" applyNumberFormat="1"/>
    <xf numFmtId="0" fontId="3" fillId="0" borderId="4" xfId="0" applyNumberFormat="1" applyFont="1" applyBorder="1"/>
    <xf numFmtId="0" fontId="0" fillId="0" borderId="5" xfId="0" quotePrefix="1" applyNumberFormat="1" applyBorder="1" applyAlignment="1">
      <alignment horizontal="center" vertical="center"/>
    </xf>
    <xf numFmtId="0" fontId="0" fillId="0" borderId="5" xfId="0" applyNumberFormat="1" applyBorder="1" applyAlignment="1">
      <alignment horizontal="center" vertical="center"/>
    </xf>
    <xf numFmtId="0" fontId="0" fillId="0" borderId="6" xfId="0" applyNumberFormat="1" applyBorder="1"/>
    <xf numFmtId="0" fontId="6" fillId="0" borderId="8" xfId="0" applyNumberFormat="1" applyFont="1" applyBorder="1" applyAlignment="1">
      <alignment vertical="center"/>
    </xf>
    <xf numFmtId="49" fontId="7" fillId="0" borderId="5" xfId="0" applyNumberFormat="1" applyFont="1" applyBorder="1" applyAlignment="1">
      <alignment horizontal="center" vertical="center"/>
    </xf>
    <xf numFmtId="0" fontId="7" fillId="0" borderId="5"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9" xfId="0" applyNumberFormat="1" applyFont="1" applyBorder="1"/>
    <xf numFmtId="49" fontId="9" fillId="2" borderId="10" xfId="0" applyNumberFormat="1" applyFont="1" applyFill="1" applyBorder="1" applyAlignment="1">
      <alignment vertical="center"/>
    </xf>
    <xf numFmtId="0" fontId="8" fillId="3" borderId="0" xfId="0" applyNumberFormat="1" applyFont="1" applyFill="1" applyBorder="1" applyAlignment="1">
      <alignment horizontal="center" vertical="center"/>
    </xf>
    <xf numFmtId="0" fontId="10" fillId="4" borderId="11" xfId="0" applyNumberFormat="1" applyFont="1" applyFill="1" applyBorder="1" applyAlignment="1">
      <alignment horizontal="center" vertical="center"/>
    </xf>
    <xf numFmtId="0" fontId="10" fillId="5" borderId="12" xfId="0" applyNumberFormat="1" applyFont="1" applyFill="1" applyBorder="1" applyAlignment="1">
      <alignment horizontal="center" vertical="center"/>
    </xf>
    <xf numFmtId="0" fontId="10" fillId="4" borderId="12" xfId="0" applyNumberFormat="1" applyFont="1" applyFill="1" applyBorder="1" applyAlignment="1">
      <alignment horizontal="center" vertical="center"/>
    </xf>
    <xf numFmtId="0" fontId="10" fillId="6" borderId="12" xfId="0" applyNumberFormat="1" applyFont="1" applyFill="1" applyBorder="1" applyAlignment="1">
      <alignment horizontal="center" vertical="center"/>
    </xf>
    <xf numFmtId="0" fontId="10" fillId="7" borderId="12" xfId="0" applyNumberFormat="1" applyFont="1" applyFill="1" applyBorder="1" applyAlignment="1">
      <alignment horizontal="center" vertical="center"/>
    </xf>
    <xf numFmtId="0" fontId="10" fillId="5" borderId="11" xfId="0" applyNumberFormat="1" applyFont="1" applyFill="1" applyBorder="1"/>
    <xf numFmtId="0" fontId="10" fillId="4" borderId="12" xfId="0" applyNumberFormat="1" applyFont="1" applyFill="1" applyBorder="1"/>
    <xf numFmtId="0" fontId="11" fillId="2" borderId="13" xfId="0" applyNumberFormat="1" applyFont="1" applyFill="1" applyBorder="1"/>
    <xf numFmtId="0" fontId="12" fillId="2" borderId="14" xfId="0" applyNumberFormat="1" applyFont="1" applyFill="1" applyBorder="1" applyAlignment="1">
      <alignment vertical="center"/>
    </xf>
    <xf numFmtId="0" fontId="8" fillId="3" borderId="15" xfId="0" applyNumberFormat="1" applyFont="1" applyFill="1" applyBorder="1" applyAlignment="1">
      <alignment horizontal="center" vertical="center"/>
    </xf>
    <xf numFmtId="49" fontId="11" fillId="2" borderId="13" xfId="0" applyNumberFormat="1" applyFont="1" applyFill="1" applyBorder="1"/>
    <xf numFmtId="0" fontId="8" fillId="4" borderId="16" xfId="0" applyNumberFormat="1" applyFont="1" applyFill="1" applyBorder="1" applyAlignment="1">
      <alignment horizontal="center" vertical="center"/>
    </xf>
    <xf numFmtId="0" fontId="13" fillId="2" borderId="13" xfId="0" applyNumberFormat="1" applyFont="1" applyFill="1" applyBorder="1"/>
    <xf numFmtId="0" fontId="7" fillId="0" borderId="17" xfId="0" applyNumberFormat="1" applyFont="1" applyBorder="1" applyAlignment="1">
      <alignment horizontal="center" vertical="center"/>
    </xf>
    <xf numFmtId="49" fontId="14" fillId="2" borderId="13" xfId="0" applyNumberFormat="1" applyFont="1" applyFill="1" applyBorder="1"/>
    <xf numFmtId="0" fontId="8" fillId="8" borderId="18" xfId="0" applyNumberFormat="1" applyFont="1" applyFill="1" applyBorder="1" applyAlignment="1">
      <alignment horizontal="center" vertical="center"/>
    </xf>
    <xf numFmtId="0" fontId="10" fillId="8" borderId="19" xfId="0" applyNumberFormat="1" applyFont="1" applyFill="1" applyBorder="1" applyAlignment="1">
      <alignment horizontal="center" vertical="center"/>
    </xf>
    <xf numFmtId="0" fontId="8" fillId="8" borderId="15" xfId="0" applyNumberFormat="1" applyFont="1" applyFill="1" applyBorder="1" applyAlignment="1">
      <alignment horizontal="center" vertical="center"/>
    </xf>
    <xf numFmtId="0" fontId="10" fillId="8" borderId="20" xfId="0" applyNumberFormat="1" applyFont="1" applyFill="1" applyBorder="1" applyAlignment="1">
      <alignment horizontal="center" vertical="center"/>
    </xf>
    <xf numFmtId="0" fontId="8" fillId="5" borderId="16" xfId="0" applyNumberFormat="1" applyFont="1" applyFill="1" applyBorder="1" applyAlignment="1">
      <alignment horizontal="center" vertical="center"/>
    </xf>
    <xf numFmtId="0" fontId="10" fillId="5" borderId="18" xfId="0" applyNumberFormat="1" applyFont="1" applyFill="1" applyBorder="1" applyAlignment="1">
      <alignment horizontal="center" vertical="center"/>
    </xf>
    <xf numFmtId="0" fontId="0" fillId="2" borderId="21" xfId="0" applyNumberFormat="1" applyFill="1" applyBorder="1"/>
    <xf numFmtId="0" fontId="8" fillId="0" borderId="17" xfId="0" applyNumberFormat="1" applyFont="1" applyBorder="1" applyAlignment="1">
      <alignment horizontal="center" vertical="center"/>
    </xf>
    <xf numFmtId="0" fontId="10" fillId="5" borderId="0" xfId="0" applyNumberFormat="1" applyFont="1" applyFill="1" applyBorder="1" applyAlignment="1">
      <alignment horizontal="center" vertical="center"/>
    </xf>
    <xf numFmtId="0" fontId="10" fillId="4" borderId="18"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xf>
    <xf numFmtId="0" fontId="8" fillId="6" borderId="16" xfId="0" applyNumberFormat="1" applyFont="1" applyFill="1" applyBorder="1" applyAlignment="1">
      <alignment horizontal="center" vertical="center"/>
    </xf>
    <xf numFmtId="0" fontId="10" fillId="6" borderId="18" xfId="0" applyNumberFormat="1" applyFont="1" applyFill="1" applyBorder="1" applyAlignment="1">
      <alignment horizontal="center" vertical="center"/>
    </xf>
    <xf numFmtId="0" fontId="10" fillId="6" borderId="0" xfId="0" applyNumberFormat="1" applyFont="1" applyFill="1" applyBorder="1" applyAlignment="1">
      <alignment horizontal="center" vertical="center"/>
    </xf>
    <xf numFmtId="0" fontId="8" fillId="7" borderId="16" xfId="0" applyNumberFormat="1" applyFont="1" applyFill="1" applyBorder="1" applyAlignment="1">
      <alignment horizontal="center" vertical="center"/>
    </xf>
    <xf numFmtId="0" fontId="10" fillId="7" borderId="18" xfId="0" applyNumberFormat="1" applyFont="1" applyFill="1" applyBorder="1" applyAlignment="1">
      <alignment horizontal="center" vertical="center"/>
    </xf>
    <xf numFmtId="0" fontId="0" fillId="2" borderId="13" xfId="0" applyNumberFormat="1" applyFill="1" applyBorder="1"/>
    <xf numFmtId="0" fontId="10" fillId="7" borderId="15" xfId="0" applyNumberFormat="1" applyFont="1" applyFill="1" applyBorder="1" applyAlignment="1">
      <alignment horizontal="center" vertical="center"/>
    </xf>
    <xf numFmtId="0" fontId="10" fillId="7" borderId="20" xfId="0" applyNumberFormat="1" applyFont="1" applyFill="1" applyBorder="1" applyAlignment="1">
      <alignment horizontal="center" vertical="center"/>
    </xf>
    <xf numFmtId="49" fontId="9" fillId="2" borderId="9" xfId="0" applyNumberFormat="1" applyFont="1" applyFill="1" applyBorder="1" applyAlignment="1">
      <alignment vertical="center"/>
    </xf>
    <xf numFmtId="49" fontId="9" fillId="2" borderId="13" xfId="0" applyNumberFormat="1" applyFont="1" applyFill="1" applyBorder="1" applyAlignment="1">
      <alignment vertical="center"/>
    </xf>
    <xf numFmtId="0" fontId="10" fillId="4" borderId="15" xfId="0" applyNumberFormat="1" applyFont="1" applyFill="1" applyBorder="1" applyAlignment="1">
      <alignment horizontal="center" vertical="center"/>
    </xf>
    <xf numFmtId="0" fontId="10" fillId="4" borderId="20" xfId="0" applyNumberFormat="1" applyFont="1" applyFill="1" applyBorder="1" applyAlignment="1">
      <alignment horizontal="center" vertical="center"/>
    </xf>
    <xf numFmtId="0" fontId="10" fillId="6" borderId="15" xfId="0" applyNumberFormat="1" applyFont="1" applyFill="1" applyBorder="1" applyAlignment="1">
      <alignment horizontal="center" vertical="center"/>
    </xf>
    <xf numFmtId="0" fontId="10" fillId="6" borderId="20" xfId="0" applyNumberFormat="1" applyFont="1" applyFill="1" applyBorder="1" applyAlignment="1">
      <alignment horizontal="center" vertical="center"/>
    </xf>
    <xf numFmtId="0" fontId="10" fillId="7" borderId="0" xfId="0" applyNumberFormat="1" applyFont="1" applyFill="1" applyBorder="1" applyAlignment="1">
      <alignment horizontal="center" vertical="center"/>
    </xf>
    <xf numFmtId="0" fontId="10" fillId="5" borderId="12" xfId="0" applyNumberFormat="1" applyFont="1" applyFill="1" applyBorder="1"/>
    <xf numFmtId="0" fontId="10" fillId="5" borderId="15" xfId="0" applyNumberFormat="1" applyFont="1" applyFill="1" applyBorder="1" applyAlignment="1">
      <alignment horizontal="center" vertical="center"/>
    </xf>
    <xf numFmtId="0" fontId="10" fillId="5" borderId="20" xfId="0" applyNumberFormat="1" applyFont="1" applyFill="1" applyBorder="1"/>
    <xf numFmtId="0" fontId="9" fillId="2" borderId="9" xfId="0" applyNumberFormat="1" applyFont="1" applyFill="1" applyBorder="1" applyAlignment="1">
      <alignment vertical="center"/>
    </xf>
    <xf numFmtId="0" fontId="10" fillId="4" borderId="0" xfId="0" applyNumberFormat="1" applyFont="1" applyFill="1" applyBorder="1"/>
    <xf numFmtId="0" fontId="10" fillId="4" borderId="15" xfId="0" applyNumberFormat="1" applyFont="1" applyFill="1" applyBorder="1"/>
    <xf numFmtId="0" fontId="10" fillId="4" borderId="20" xfId="0" applyNumberFormat="1" applyFont="1" applyFill="1" applyBorder="1"/>
    <xf numFmtId="0" fontId="16" fillId="0" borderId="22" xfId="1" applyNumberFormat="1" applyFont="1" applyFill="1" applyBorder="1"/>
    <xf numFmtId="0" fontId="0" fillId="0" borderId="7" xfId="0" applyNumberFormat="1" applyBorder="1" applyAlignment="1">
      <alignment horizontal="center" vertical="center"/>
    </xf>
    <xf numFmtId="0" fontId="0" fillId="0" borderId="7" xfId="0" applyNumberFormat="1" applyBorder="1"/>
    <xf numFmtId="0" fontId="0" fillId="0" borderId="23" xfId="0" applyNumberFormat="1" applyBorder="1"/>
    <xf numFmtId="0" fontId="17" fillId="2" borderId="21" xfId="0" applyNumberFormat="1" applyFont="1" applyFill="1" applyBorder="1"/>
    <xf numFmtId="0" fontId="0" fillId="0" borderId="0" xfId="0" applyNumberFormat="1" applyAlignment="1">
      <alignment horizontal="center" vertical="center"/>
    </xf>
    <xf numFmtId="0" fontId="18"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Fill="1"/>
    <xf numFmtId="0" fontId="16" fillId="0" borderId="0" xfId="0" applyNumberFormat="1" applyFont="1" applyAlignment="1">
      <alignment horizontal="center"/>
    </xf>
    <xf numFmtId="0" fontId="18" fillId="0" borderId="0" xfId="0" applyNumberFormat="1" applyFont="1" applyAlignment="1"/>
    <xf numFmtId="0" fontId="0" fillId="0" borderId="0" xfId="0" applyNumberFormat="1" applyAlignment="1">
      <alignment horizontal="left"/>
    </xf>
    <xf numFmtId="0" fontId="16" fillId="0" borderId="28" xfId="0" applyNumberFormat="1" applyFont="1" applyBorder="1" applyAlignment="1">
      <alignment horizontal="center"/>
    </xf>
    <xf numFmtId="0" fontId="16" fillId="0" borderId="28" xfId="0" applyNumberFormat="1" applyFont="1" applyBorder="1" applyAlignment="1"/>
    <xf numFmtId="0" fontId="16" fillId="0" borderId="29" xfId="0" applyNumberFormat="1" applyFont="1" applyBorder="1" applyAlignment="1">
      <alignment horizontal="center"/>
    </xf>
    <xf numFmtId="0" fontId="0" fillId="0" borderId="30" xfId="0" applyNumberFormat="1" applyBorder="1"/>
    <xf numFmtId="0" fontId="0" fillId="0" borderId="18" xfId="0" applyNumberFormat="1" applyBorder="1"/>
    <xf numFmtId="0" fontId="0" fillId="0" borderId="19" xfId="0" applyNumberFormat="1" applyBorder="1" applyAlignment="1">
      <alignment horizontal="center"/>
    </xf>
    <xf numFmtId="0" fontId="18" fillId="0" borderId="31" xfId="0" applyNumberFormat="1" applyFont="1" applyBorder="1" applyAlignment="1">
      <alignment horizontal="center"/>
    </xf>
    <xf numFmtId="0" fontId="15" fillId="0" borderId="32" xfId="0" applyNumberFormat="1" applyFont="1" applyBorder="1" applyAlignment="1"/>
    <xf numFmtId="0" fontId="0" fillId="0" borderId="0" xfId="0" applyNumberFormat="1" applyBorder="1"/>
    <xf numFmtId="0" fontId="0" fillId="0" borderId="12" xfId="0" applyNumberFormat="1" applyBorder="1" applyAlignment="1">
      <alignment horizontal="center"/>
    </xf>
    <xf numFmtId="0" fontId="3" fillId="0" borderId="0" xfId="0" applyNumberFormat="1" applyFont="1" applyAlignment="1">
      <alignment horizontal="center"/>
    </xf>
    <xf numFmtId="0" fontId="3" fillId="0" borderId="0" xfId="0" applyNumberFormat="1" applyFont="1"/>
    <xf numFmtId="0" fontId="3" fillId="9" borderId="5" xfId="0" applyNumberFormat="1" applyFont="1" applyFill="1" applyBorder="1" applyAlignment="1">
      <alignment horizontal="center"/>
    </xf>
    <xf numFmtId="0" fontId="18" fillId="0" borderId="33" xfId="0" applyNumberFormat="1" applyFont="1" applyBorder="1" applyAlignment="1">
      <alignment horizontal="center"/>
    </xf>
    <xf numFmtId="0" fontId="0" fillId="0" borderId="32" xfId="0" applyNumberFormat="1" applyBorder="1"/>
    <xf numFmtId="0" fontId="0" fillId="10" borderId="34" xfId="0" applyNumberFormat="1" applyFill="1" applyBorder="1"/>
    <xf numFmtId="0" fontId="0" fillId="10" borderId="35" xfId="0" applyNumberFormat="1" applyFill="1" applyBorder="1" applyAlignment="1">
      <alignment horizontal="center"/>
    </xf>
    <xf numFmtId="0" fontId="0" fillId="10" borderId="35" xfId="0" applyNumberFormat="1" applyFill="1" applyBorder="1"/>
    <xf numFmtId="0" fontId="0" fillId="0" borderId="0" xfId="0" applyNumberFormat="1" applyFill="1" applyBorder="1"/>
    <xf numFmtId="0" fontId="0" fillId="0" borderId="35" xfId="0" applyNumberFormat="1" applyBorder="1" applyAlignment="1">
      <alignment horizontal="center"/>
    </xf>
    <xf numFmtId="0" fontId="0" fillId="0" borderId="35" xfId="0" applyNumberFormat="1" applyBorder="1"/>
    <xf numFmtId="0" fontId="0" fillId="0" borderId="11" xfId="0" applyNumberFormat="1" applyBorder="1" applyAlignment="1">
      <alignment horizontal="center"/>
    </xf>
    <xf numFmtId="0" fontId="0" fillId="0" borderId="11" xfId="0" applyNumberFormat="1" applyBorder="1"/>
    <xf numFmtId="0" fontId="0" fillId="0" borderId="36" xfId="0" applyNumberFormat="1" applyBorder="1"/>
    <xf numFmtId="0" fontId="0" fillId="0" borderId="37" xfId="0" applyNumberFormat="1" applyBorder="1" applyAlignment="1">
      <alignment horizontal="center"/>
    </xf>
    <xf numFmtId="0" fontId="0" fillId="0" borderId="37" xfId="0" applyNumberFormat="1" applyBorder="1"/>
    <xf numFmtId="0" fontId="0" fillId="10" borderId="5" xfId="0" applyNumberFormat="1" applyFill="1" applyBorder="1"/>
    <xf numFmtId="0" fontId="0" fillId="10" borderId="5" xfId="0" applyNumberFormat="1" applyFill="1" applyBorder="1" applyAlignment="1">
      <alignment horizontal="center"/>
    </xf>
    <xf numFmtId="0" fontId="0" fillId="0" borderId="30" xfId="0" applyNumberFormat="1" applyBorder="1" applyAlignment="1">
      <alignment horizontal="center"/>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33" xfId="0" applyNumberFormat="1" applyBorder="1"/>
    <xf numFmtId="0" fontId="0" fillId="0" borderId="32" xfId="0" applyNumberFormat="1" applyFill="1" applyBorder="1"/>
    <xf numFmtId="0" fontId="0" fillId="0" borderId="36" xfId="0" applyNumberFormat="1" applyFill="1" applyBorder="1"/>
    <xf numFmtId="0" fontId="0" fillId="0" borderId="15" xfId="0" applyNumberFormat="1" applyBorder="1"/>
    <xf numFmtId="0" fontId="0" fillId="0" borderId="20" xfId="0" applyNumberFormat="1" applyBorder="1" applyAlignment="1">
      <alignment horizontal="center"/>
    </xf>
    <xf numFmtId="0" fontId="0" fillId="0" borderId="0" xfId="0" applyNumberFormat="1" applyFill="1" applyBorder="1" applyAlignment="1">
      <alignment horizontal="center"/>
    </xf>
    <xf numFmtId="0" fontId="16" fillId="0" borderId="0" xfId="0" applyNumberFormat="1" applyFont="1" applyFill="1" applyBorder="1" applyAlignment="1">
      <alignment horizontal="center"/>
    </xf>
    <xf numFmtId="0" fontId="0" fillId="9" borderId="35" xfId="0" applyNumberFormat="1" applyFill="1" applyBorder="1"/>
    <xf numFmtId="0" fontId="16" fillId="0" borderId="38" xfId="0" applyNumberFormat="1" applyFont="1" applyBorder="1" applyAlignment="1">
      <alignment horizontal="center"/>
    </xf>
    <xf numFmtId="0" fontId="0" fillId="0" borderId="0" xfId="0" applyNumberFormat="1" applyFill="1" applyBorder="1" applyAlignment="1">
      <alignment horizontal="left"/>
    </xf>
    <xf numFmtId="0" fontId="0" fillId="9" borderId="11" xfId="0" applyNumberFormat="1" applyFill="1" applyBorder="1"/>
    <xf numFmtId="0" fontId="0" fillId="9" borderId="37" xfId="0" applyNumberFormat="1" applyFill="1" applyBorder="1"/>
    <xf numFmtId="0" fontId="0" fillId="0" borderId="0" xfId="0" applyNumberFormat="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16" fillId="0" borderId="39" xfId="0" applyNumberFormat="1" applyFont="1" applyBorder="1" applyAlignment="1">
      <alignment horizontal="center"/>
    </xf>
    <xf numFmtId="0" fontId="0" fillId="0" borderId="40" xfId="0" applyNumberFormat="1" applyBorder="1"/>
    <xf numFmtId="0" fontId="18" fillId="0" borderId="0" xfId="0" applyNumberFormat="1" applyFont="1" applyBorder="1" applyAlignment="1">
      <alignment horizontal="center"/>
    </xf>
    <xf numFmtId="0" fontId="18" fillId="0" borderId="0" xfId="6" applyFont="1"/>
    <xf numFmtId="49" fontId="16" fillId="0" borderId="0" xfId="6" applyNumberFormat="1" applyFont="1" applyAlignment="1">
      <alignment horizontal="center"/>
    </xf>
    <xf numFmtId="0" fontId="19" fillId="0" borderId="0" xfId="6" applyFont="1"/>
    <xf numFmtId="49" fontId="15" fillId="11" borderId="30" xfId="6" applyNumberFormat="1" applyFont="1" applyFill="1" applyBorder="1"/>
    <xf numFmtId="49" fontId="15" fillId="11" borderId="35" xfId="6" applyNumberFormat="1" applyFont="1" applyFill="1" applyBorder="1"/>
    <xf numFmtId="49" fontId="20" fillId="11" borderId="32" xfId="6" applyNumberFormat="1" applyFont="1" applyFill="1" applyBorder="1"/>
    <xf numFmtId="49" fontId="15" fillId="11" borderId="11" xfId="6" applyNumberFormat="1" applyFont="1" applyFill="1" applyBorder="1"/>
    <xf numFmtId="49" fontId="15" fillId="11" borderId="37" xfId="6" applyNumberFormat="1" applyFont="1" applyFill="1" applyBorder="1"/>
    <xf numFmtId="49" fontId="20" fillId="11" borderId="36" xfId="6" applyNumberFormat="1" applyFont="1" applyFill="1" applyBorder="1"/>
    <xf numFmtId="49" fontId="20" fillId="0" borderId="0" xfId="6" applyNumberFormat="1" applyFont="1"/>
    <xf numFmtId="49" fontId="15" fillId="12" borderId="30" xfId="6" applyNumberFormat="1" applyFill="1" applyBorder="1"/>
    <xf numFmtId="49" fontId="15" fillId="12" borderId="35" xfId="6" applyNumberFormat="1" applyFill="1" applyBorder="1"/>
    <xf numFmtId="49" fontId="15" fillId="12" borderId="32" xfId="6" applyNumberFormat="1" applyFill="1" applyBorder="1"/>
    <xf numFmtId="49" fontId="15" fillId="12" borderId="37" xfId="6" applyNumberFormat="1" applyFill="1" applyBorder="1"/>
    <xf numFmtId="49" fontId="15" fillId="12" borderId="36" xfId="6" applyNumberFormat="1" applyFill="1" applyBorder="1"/>
    <xf numFmtId="49" fontId="15" fillId="0" borderId="0" xfId="6" applyNumberFormat="1" applyFill="1"/>
    <xf numFmtId="49" fontId="15" fillId="13" borderId="30" xfId="6" applyNumberFormat="1" applyFill="1" applyBorder="1"/>
    <xf numFmtId="49" fontId="15" fillId="13" borderId="32" xfId="6" applyNumberFormat="1" applyFill="1" applyBorder="1"/>
    <xf numFmtId="49" fontId="15" fillId="13" borderId="37" xfId="6" applyNumberFormat="1" applyFill="1" applyBorder="1"/>
    <xf numFmtId="49" fontId="15" fillId="13" borderId="35" xfId="6" applyNumberFormat="1" applyFont="1" applyFill="1" applyBorder="1"/>
    <xf numFmtId="49" fontId="15" fillId="13" borderId="36" xfId="6" applyNumberFormat="1" applyFill="1" applyBorder="1"/>
    <xf numFmtId="0" fontId="0" fillId="0" borderId="0" xfId="0" applyFill="1"/>
    <xf numFmtId="49" fontId="15" fillId="14" borderId="30" xfId="6" applyNumberFormat="1" applyFill="1" applyBorder="1"/>
    <xf numFmtId="49" fontId="15" fillId="14" borderId="35" xfId="6" applyNumberFormat="1" applyFill="1" applyBorder="1"/>
    <xf numFmtId="49" fontId="15" fillId="14" borderId="32" xfId="6" applyNumberFormat="1" applyFill="1" applyBorder="1"/>
    <xf numFmtId="49" fontId="15" fillId="14" borderId="11" xfId="6" applyNumberFormat="1" applyFill="1" applyBorder="1"/>
    <xf numFmtId="49" fontId="15" fillId="14" borderId="36" xfId="6" applyNumberFormat="1" applyFill="1" applyBorder="1"/>
    <xf numFmtId="49" fontId="15" fillId="14" borderId="37" xfId="6" applyNumberFormat="1" applyFill="1" applyBorder="1"/>
    <xf numFmtId="49" fontId="15" fillId="15" borderId="30" xfId="6" applyNumberFormat="1" applyFill="1" applyBorder="1"/>
    <xf numFmtId="49" fontId="15" fillId="15" borderId="35" xfId="6" applyNumberFormat="1" applyFill="1" applyBorder="1"/>
    <xf numFmtId="49" fontId="15" fillId="15" borderId="32" xfId="6" applyNumberFormat="1" applyFill="1" applyBorder="1"/>
    <xf numFmtId="49" fontId="15" fillId="15" borderId="37" xfId="6" applyNumberFormat="1" applyFill="1" applyBorder="1"/>
    <xf numFmtId="49" fontId="15" fillId="15" borderId="36" xfId="6" applyNumberFormat="1" applyFill="1" applyBorder="1"/>
    <xf numFmtId="49" fontId="15" fillId="16" borderId="30" xfId="6" applyNumberFormat="1" applyFill="1" applyBorder="1"/>
    <xf numFmtId="49" fontId="15" fillId="16" borderId="35" xfId="1" applyNumberFormat="1" applyFill="1" applyBorder="1"/>
    <xf numFmtId="49" fontId="15" fillId="16" borderId="32" xfId="6" applyNumberFormat="1" applyFill="1" applyBorder="1"/>
    <xf numFmtId="49" fontId="15" fillId="16" borderId="11" xfId="6" applyNumberFormat="1" applyFill="1" applyBorder="1"/>
    <xf numFmtId="49" fontId="15" fillId="16" borderId="37" xfId="6" applyNumberFormat="1" applyFill="1" applyBorder="1"/>
    <xf numFmtId="49" fontId="15" fillId="16" borderId="36" xfId="6" applyNumberFormat="1" applyFill="1" applyBorder="1"/>
    <xf numFmtId="49" fontId="15" fillId="17" borderId="35" xfId="1" applyNumberFormat="1" applyFill="1" applyBorder="1"/>
    <xf numFmtId="49" fontId="15" fillId="17" borderId="11" xfId="6" applyNumberFormat="1" applyFill="1" applyBorder="1"/>
    <xf numFmtId="49" fontId="15" fillId="17" borderId="37" xfId="6" applyNumberFormat="1" applyFill="1" applyBorder="1"/>
    <xf numFmtId="49" fontId="15" fillId="18" borderId="35" xfId="6" applyNumberFormat="1" applyFill="1" applyBorder="1"/>
    <xf numFmtId="49" fontId="15" fillId="18" borderId="11" xfId="6" applyNumberFormat="1" applyFill="1" applyBorder="1"/>
    <xf numFmtId="49" fontId="15" fillId="18" borderId="37" xfId="6" applyNumberFormat="1" applyFill="1" applyBorder="1"/>
    <xf numFmtId="49" fontId="15" fillId="19" borderId="35" xfId="1" applyNumberFormat="1" applyFill="1" applyBorder="1"/>
    <xf numFmtId="49" fontId="15" fillId="19" borderId="35" xfId="6" applyNumberFormat="1" applyFill="1" applyBorder="1"/>
    <xf numFmtId="49" fontId="15" fillId="19" borderId="11" xfId="6" applyNumberFormat="1" applyFill="1" applyBorder="1"/>
    <xf numFmtId="49" fontId="15" fillId="19" borderId="37" xfId="6" applyNumberFormat="1" applyFont="1" applyFill="1" applyBorder="1"/>
    <xf numFmtId="49" fontId="15" fillId="19" borderId="37" xfId="6" applyNumberFormat="1" applyFill="1" applyBorder="1"/>
    <xf numFmtId="49" fontId="15" fillId="20" borderId="30" xfId="6" applyNumberFormat="1" applyFill="1" applyBorder="1"/>
    <xf numFmtId="49" fontId="15" fillId="20" borderId="35" xfId="6" applyNumberFormat="1" applyFill="1" applyBorder="1"/>
    <xf numFmtId="49" fontId="15" fillId="20" borderId="32" xfId="6" applyNumberFormat="1" applyFill="1" applyBorder="1"/>
    <xf numFmtId="49" fontId="15" fillId="20" borderId="11" xfId="6" applyNumberFormat="1" applyFill="1" applyBorder="1"/>
    <xf numFmtId="49" fontId="15" fillId="0" borderId="18" xfId="6" applyNumberFormat="1" applyFill="1" applyBorder="1"/>
    <xf numFmtId="49" fontId="15" fillId="0" borderId="0" xfId="6" applyNumberFormat="1" applyFill="1" applyBorder="1"/>
    <xf numFmtId="49" fontId="15" fillId="0" borderId="15" xfId="6" applyNumberFormat="1" applyFill="1" applyBorder="1"/>
    <xf numFmtId="49" fontId="15" fillId="13" borderId="11" xfId="6" applyNumberFormat="1" applyFill="1" applyBorder="1"/>
    <xf numFmtId="49" fontId="15" fillId="13" borderId="12" xfId="6" applyNumberFormat="1" applyFill="1" applyBorder="1"/>
    <xf numFmtId="49" fontId="15" fillId="13" borderId="20" xfId="6" applyNumberFormat="1" applyFill="1" applyBorder="1"/>
    <xf numFmtId="49" fontId="15" fillId="13" borderId="19" xfId="6" applyNumberFormat="1" applyFill="1" applyBorder="1"/>
    <xf numFmtId="49" fontId="15" fillId="7" borderId="35" xfId="6" applyNumberFormat="1" applyFont="1" applyFill="1" applyBorder="1"/>
    <xf numFmtId="49" fontId="15" fillId="7" borderId="19" xfId="6" applyNumberFormat="1" applyFill="1" applyBorder="1"/>
    <xf numFmtId="49" fontId="15" fillId="7" borderId="11" xfId="6" applyNumberFormat="1" applyFill="1" applyBorder="1"/>
    <xf numFmtId="49" fontId="15" fillId="7" borderId="12" xfId="6" applyNumberFormat="1" applyFill="1" applyBorder="1"/>
    <xf numFmtId="49" fontId="15" fillId="7" borderId="20" xfId="6" applyNumberFormat="1" applyFill="1" applyBorder="1"/>
    <xf numFmtId="49" fontId="15" fillId="7" borderId="12" xfId="6" applyNumberFormat="1" applyFont="1" applyFill="1" applyBorder="1"/>
    <xf numFmtId="49" fontId="15" fillId="7" borderId="37" xfId="6" applyNumberFormat="1" applyFill="1" applyBorder="1"/>
    <xf numFmtId="49" fontId="15" fillId="21" borderId="35" xfId="6" applyNumberFormat="1" applyFill="1" applyBorder="1"/>
    <xf numFmtId="49" fontId="15" fillId="21" borderId="11" xfId="6" applyNumberFormat="1" applyFill="1" applyBorder="1"/>
    <xf numFmtId="49" fontId="15" fillId="21" borderId="37" xfId="6" applyNumberFormat="1" applyFill="1" applyBorder="1"/>
    <xf numFmtId="49" fontId="15" fillId="22" borderId="35" xfId="6" applyNumberFormat="1" applyFill="1" applyBorder="1"/>
    <xf numFmtId="49" fontId="15" fillId="22" borderId="11" xfId="6" applyNumberFormat="1" applyFill="1" applyBorder="1"/>
    <xf numFmtId="49" fontId="15" fillId="22" borderId="37" xfId="6" applyNumberFormat="1" applyFill="1" applyBorder="1"/>
    <xf numFmtId="0" fontId="0" fillId="23" borderId="32" xfId="0" applyFill="1" applyBorder="1"/>
    <xf numFmtId="0" fontId="0" fillId="23" borderId="11" xfId="0" applyFill="1" applyBorder="1"/>
    <xf numFmtId="0" fontId="0" fillId="23" borderId="37" xfId="0" applyFill="1" applyBorder="1"/>
    <xf numFmtId="0" fontId="0" fillId="23" borderId="35" xfId="0" applyFill="1" applyBorder="1"/>
    <xf numFmtId="0" fontId="0" fillId="23" borderId="36" xfId="0" applyFill="1" applyBorder="1"/>
    <xf numFmtId="0" fontId="16" fillId="0" borderId="0" xfId="0" applyFont="1" applyAlignment="1">
      <alignment horizontal="center"/>
    </xf>
    <xf numFmtId="0" fontId="0" fillId="0" borderId="20" xfId="0" applyBorder="1"/>
    <xf numFmtId="0" fontId="0" fillId="2" borderId="5" xfId="0" applyFill="1" applyBorder="1" applyAlignment="1" applyProtection="1">
      <protection locked="0"/>
    </xf>
    <xf numFmtId="0" fontId="0" fillId="0" borderId="30" xfId="0" applyBorder="1" applyAlignment="1"/>
    <xf numFmtId="0" fontId="0" fillId="0" borderId="18" xfId="0" applyBorder="1" applyAlignment="1"/>
    <xf numFmtId="0" fontId="0" fillId="0" borderId="18" xfId="0" applyBorder="1"/>
    <xf numFmtId="0" fontId="0" fillId="0" borderId="19" xfId="0" applyBorder="1" applyAlignment="1">
      <alignment horizontal="center"/>
    </xf>
    <xf numFmtId="0" fontId="0" fillId="0" borderId="0" xfId="0" applyBorder="1"/>
    <xf numFmtId="0" fontId="0" fillId="0" borderId="15" xfId="0" applyBorder="1"/>
    <xf numFmtId="49" fontId="0" fillId="0" borderId="0" xfId="0" applyNumberFormat="1"/>
    <xf numFmtId="0" fontId="0" fillId="0" borderId="0" xfId="0" applyBorder="1" applyAlignment="1"/>
    <xf numFmtId="0" fontId="0" fillId="0" borderId="32" xfId="0" applyBorder="1" applyAlignment="1"/>
    <xf numFmtId="0" fontId="0" fillId="0" borderId="12" xfId="0" applyBorder="1" applyAlignment="1">
      <alignment horizontal="center"/>
    </xf>
    <xf numFmtId="0" fontId="0" fillId="0" borderId="36" xfId="0" applyBorder="1" applyAlignment="1"/>
    <xf numFmtId="0" fontId="0" fillId="0" borderId="15" xfId="0" applyBorder="1" applyAlignment="1"/>
    <xf numFmtId="0" fontId="0" fillId="0" borderId="20" xfId="0" applyBorder="1" applyAlignment="1">
      <alignment horizontal="center"/>
    </xf>
    <xf numFmtId="0" fontId="21" fillId="0" borderId="0" xfId="11"/>
    <xf numFmtId="0" fontId="15" fillId="0" borderId="0" xfId="12" applyBorder="1"/>
    <xf numFmtId="0" fontId="15" fillId="0" borderId="0" xfId="12" applyBorder="1" applyAlignment="1">
      <alignment horizontal="center"/>
    </xf>
    <xf numFmtId="0" fontId="22" fillId="25" borderId="30" xfId="12" applyFont="1" applyFill="1" applyBorder="1" applyAlignment="1">
      <alignment vertical="center"/>
    </xf>
    <xf numFmtId="0" fontId="15" fillId="0" borderId="30" xfId="12" applyFont="1" applyBorder="1"/>
    <xf numFmtId="0" fontId="15" fillId="0" borderId="18" xfId="12" applyFont="1" applyBorder="1"/>
    <xf numFmtId="0" fontId="15" fillId="0" borderId="18" xfId="12" applyFont="1" applyBorder="1" applyAlignment="1">
      <alignment horizontal="right"/>
    </xf>
    <xf numFmtId="0" fontId="15" fillId="0" borderId="5" xfId="12" quotePrefix="1" applyFont="1" applyBorder="1" applyAlignment="1">
      <alignment horizontal="center"/>
    </xf>
    <xf numFmtId="0" fontId="15" fillId="0" borderId="5" xfId="12" applyBorder="1" applyAlignment="1">
      <alignment horizontal="center"/>
    </xf>
    <xf numFmtId="0" fontId="15" fillId="0" borderId="5" xfId="12" quotePrefix="1" applyBorder="1" applyAlignment="1">
      <alignment horizontal="center"/>
    </xf>
    <xf numFmtId="0" fontId="15" fillId="0" borderId="35" xfId="12" quotePrefix="1" applyFont="1" applyBorder="1" applyAlignment="1">
      <alignment horizontal="center"/>
    </xf>
    <xf numFmtId="0" fontId="15" fillId="0" borderId="0" xfId="12" applyFont="1" applyBorder="1" applyAlignment="1">
      <alignment horizontal="center"/>
    </xf>
    <xf numFmtId="0" fontId="20" fillId="0" borderId="32" xfId="12" applyFont="1" applyBorder="1"/>
    <xf numFmtId="0" fontId="15" fillId="26" borderId="0" xfId="12" applyFill="1" applyBorder="1" applyAlignment="1">
      <alignment horizontal="center"/>
    </xf>
    <xf numFmtId="0" fontId="15" fillId="27" borderId="0" xfId="12" applyFill="1" applyBorder="1" applyAlignment="1">
      <alignment horizontal="center"/>
    </xf>
    <xf numFmtId="0" fontId="15" fillId="28" borderId="0" xfId="12" applyFill="1" applyBorder="1" applyAlignment="1">
      <alignment horizontal="center"/>
    </xf>
    <xf numFmtId="0" fontId="15" fillId="29" borderId="0" xfId="12" applyFill="1" applyBorder="1" applyAlignment="1">
      <alignment horizontal="center"/>
    </xf>
    <xf numFmtId="0" fontId="15" fillId="6" borderId="0" xfId="12" applyFill="1" applyBorder="1" applyAlignment="1">
      <alignment horizontal="center"/>
    </xf>
    <xf numFmtId="0" fontId="15" fillId="5" borderId="0" xfId="12" applyFill="1" applyBorder="1" applyAlignment="1">
      <alignment horizontal="center"/>
    </xf>
    <xf numFmtId="0" fontId="15" fillId="0" borderId="32" xfId="12" applyFont="1" applyBorder="1"/>
    <xf numFmtId="0" fontId="15" fillId="0" borderId="0" xfId="12" applyFont="1" applyBorder="1"/>
    <xf numFmtId="0" fontId="15" fillId="0" borderId="5" xfId="12" applyFont="1" applyBorder="1" applyAlignment="1">
      <alignment horizontal="center"/>
    </xf>
    <xf numFmtId="0" fontId="15" fillId="0" borderId="36" xfId="12" applyFont="1" applyBorder="1"/>
    <xf numFmtId="0" fontId="15" fillId="0" borderId="15" xfId="12" applyFont="1" applyBorder="1"/>
    <xf numFmtId="0" fontId="15" fillId="0" borderId="15" xfId="12" applyFont="1" applyBorder="1" applyAlignment="1">
      <alignment horizontal="center"/>
    </xf>
    <xf numFmtId="0" fontId="15" fillId="0" borderId="5" xfId="12" applyFont="1" applyFill="1" applyBorder="1" applyAlignment="1">
      <alignment horizontal="center"/>
    </xf>
    <xf numFmtId="0" fontId="15" fillId="0" borderId="15" xfId="12" applyFont="1" applyFill="1" applyBorder="1" applyAlignment="1">
      <alignment horizontal="center"/>
    </xf>
    <xf numFmtId="0" fontId="15" fillId="0" borderId="0" xfId="12" applyFont="1" applyFill="1" applyBorder="1" applyAlignment="1">
      <alignment horizontal="center"/>
    </xf>
    <xf numFmtId="0" fontId="15" fillId="0" borderId="0" xfId="12" applyFont="1" applyFill="1" applyBorder="1"/>
    <xf numFmtId="0" fontId="15" fillId="0" borderId="32" xfId="12" applyFont="1" applyFill="1" applyBorder="1"/>
    <xf numFmtId="0" fontId="15" fillId="0" borderId="36" xfId="12" applyFont="1" applyFill="1" applyBorder="1"/>
    <xf numFmtId="0" fontId="15" fillId="0" borderId="15" xfId="12" applyFont="1" applyFill="1" applyBorder="1"/>
    <xf numFmtId="0" fontId="15" fillId="0" borderId="18" xfId="12" applyFont="1" applyFill="1" applyBorder="1"/>
    <xf numFmtId="0" fontId="2" fillId="0" borderId="32" xfId="12" applyFont="1" applyFill="1" applyBorder="1"/>
    <xf numFmtId="0" fontId="15" fillId="0" borderId="18" xfId="12" applyFont="1" applyBorder="1" applyAlignment="1">
      <alignment horizontal="center"/>
    </xf>
    <xf numFmtId="0" fontId="15" fillId="0" borderId="18" xfId="12" applyFont="1" applyFill="1" applyBorder="1" applyAlignment="1">
      <alignment horizontal="center"/>
    </xf>
    <xf numFmtId="164" fontId="15" fillId="0" borderId="5" xfId="12" applyNumberFormat="1" applyFont="1" applyFill="1" applyBorder="1" applyAlignment="1">
      <alignment horizontal="center"/>
    </xf>
    <xf numFmtId="0" fontId="13" fillId="0" borderId="0" xfId="0" applyFont="1"/>
    <xf numFmtId="0" fontId="21" fillId="0" borderId="8" xfId="13" applyFont="1" applyBorder="1" applyAlignment="1">
      <alignment horizontal="left" vertical="center" wrapText="1"/>
    </xf>
    <xf numFmtId="0" fontId="21" fillId="24" borderId="41" xfId="11" applyFill="1" applyBorder="1" applyAlignment="1">
      <alignment horizontal="center" vertical="top" wrapText="1"/>
    </xf>
    <xf numFmtId="0" fontId="21" fillId="24" borderId="42" xfId="11" applyFill="1" applyBorder="1" applyAlignment="1">
      <alignment horizontal="center" vertical="top" wrapText="1"/>
    </xf>
    <xf numFmtId="0" fontId="21" fillId="24" borderId="43" xfId="11" applyFill="1" applyBorder="1" applyAlignment="1">
      <alignment horizontal="center" vertical="top" wrapText="1"/>
    </xf>
    <xf numFmtId="0" fontId="21" fillId="24" borderId="44" xfId="11" applyFill="1" applyBorder="1" applyAlignment="1">
      <alignment horizontal="center" vertical="top" wrapText="1"/>
    </xf>
    <xf numFmtId="0" fontId="21" fillId="24" borderId="0" xfId="11" applyFill="1" applyBorder="1" applyAlignment="1">
      <alignment horizontal="center" vertical="top" wrapText="1"/>
    </xf>
    <xf numFmtId="0" fontId="21" fillId="24" borderId="45" xfId="11" applyFill="1" applyBorder="1" applyAlignment="1">
      <alignment horizontal="center" vertical="top" wrapText="1"/>
    </xf>
    <xf numFmtId="0" fontId="21" fillId="24" borderId="46" xfId="11" applyFill="1" applyBorder="1" applyAlignment="1">
      <alignment horizontal="center" vertical="top" wrapText="1"/>
    </xf>
    <xf numFmtId="0" fontId="21" fillId="24" borderId="47" xfId="11" applyFill="1" applyBorder="1" applyAlignment="1">
      <alignment horizontal="center" vertical="top" wrapText="1"/>
    </xf>
    <xf numFmtId="0" fontId="21" fillId="24" borderId="48" xfId="11" applyFill="1" applyBorder="1" applyAlignment="1">
      <alignment horizontal="center" vertical="top" wrapText="1"/>
    </xf>
    <xf numFmtId="0" fontId="22" fillId="25" borderId="18" xfId="12" applyFont="1" applyFill="1" applyBorder="1" applyAlignment="1">
      <alignment horizontal="center" vertical="center"/>
    </xf>
    <xf numFmtId="0" fontId="5" fillId="0" borderId="0" xfId="0" applyNumberFormat="1" applyFont="1" applyAlignment="1">
      <alignment horizontal="center" vertical="center"/>
    </xf>
    <xf numFmtId="0" fontId="5" fillId="0" borderId="7" xfId="0" applyNumberFormat="1" applyFont="1" applyBorder="1" applyAlignment="1">
      <alignment horizontal="center" vertical="center"/>
    </xf>
    <xf numFmtId="0" fontId="18" fillId="0" borderId="0" xfId="0" applyNumberFormat="1" applyFont="1" applyAlignment="1">
      <alignment horizontal="center"/>
    </xf>
    <xf numFmtId="0" fontId="16" fillId="0" borderId="24" xfId="0" applyNumberFormat="1" applyFont="1" applyBorder="1" applyAlignment="1">
      <alignment horizontal="center"/>
    </xf>
    <xf numFmtId="0" fontId="16" fillId="0" borderId="25" xfId="0" applyNumberFormat="1" applyFont="1" applyBorder="1" applyAlignment="1">
      <alignment horizontal="center"/>
    </xf>
    <xf numFmtId="0" fontId="16" fillId="0" borderId="26" xfId="0" applyNumberFormat="1" applyFont="1" applyBorder="1" applyAlignment="1">
      <alignment horizontal="center"/>
    </xf>
    <xf numFmtId="0" fontId="16" fillId="0" borderId="27" xfId="0" applyNumberFormat="1" applyFont="1" applyBorder="1" applyAlignment="1">
      <alignment horizontal="center"/>
    </xf>
    <xf numFmtId="0" fontId="18" fillId="0" borderId="0" xfId="0" applyNumberFormat="1" applyFont="1" applyBorder="1" applyAlignment="1">
      <alignment horizontal="center"/>
    </xf>
    <xf numFmtId="0" fontId="20" fillId="0" borderId="30" xfId="0" applyFont="1" applyFill="1" applyBorder="1"/>
    <xf numFmtId="0" fontId="15" fillId="0" borderId="15" xfId="12" applyBorder="1"/>
    <xf numFmtId="0" fontId="15" fillId="0" borderId="15" xfId="12" applyBorder="1" applyAlignment="1">
      <alignment horizontal="center"/>
    </xf>
    <xf numFmtId="0" fontId="15" fillId="0" borderId="20" xfId="12" applyBorder="1" applyAlignment="1">
      <alignment horizontal="center"/>
    </xf>
  </cellXfs>
  <cellStyles count="14">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 name="Normal 4 3" xfId="5" xr:uid="{00000000-0005-0000-0000-000005000000}"/>
    <cellStyle name="Normal 4 4" xfId="6" xr:uid="{00000000-0005-0000-0000-000006000000}"/>
    <cellStyle name="Normal 5" xfId="7" xr:uid="{00000000-0005-0000-0000-000007000000}"/>
    <cellStyle name="Normal 5 2" xfId="8" xr:uid="{00000000-0005-0000-0000-000008000000}"/>
    <cellStyle name="Normal 5 3" xfId="9" xr:uid="{00000000-0005-0000-0000-000009000000}"/>
    <cellStyle name="Normal 6" xfId="10" xr:uid="{00000000-0005-0000-0000-00000A000000}"/>
    <cellStyle name="Normal_P141 cortec" xfId="13" xr:uid="{56F9EC1B-2B04-4AD4-B90E-FB522C499497}"/>
    <cellStyle name="Normal_P241 cortec" xfId="12" xr:uid="{00000000-0005-0000-0000-00000B000000}"/>
    <cellStyle name="Normal_Template"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M355Dbase!$C$35" fmlaRange="M355Dbase!$F$36:$F$37" noThreeD="1" sel="1" val="0"/>
</file>

<file path=xl/ctrlProps/ctrlProp2.xml><?xml version="1.0" encoding="utf-8"?>
<formControlPr xmlns="http://schemas.microsoft.com/office/spreadsheetml/2009/9/main" objectType="Drop" dropStyle="combo" dx="16" fmlaLink="M355Dbase!$C$41" fmlaRange="M355Dbase!$F$42:$F$43" noThreeD="1" sel="1" val="0"/>
</file>

<file path=xl/ctrlProps/ctrlProp3.xml><?xml version="1.0" encoding="utf-8"?>
<formControlPr xmlns="http://schemas.microsoft.com/office/spreadsheetml/2009/9/main" objectType="Drop" dropStyle="combo" dx="16" fmlaLink="M355Dbase!$C$46" fmlaRange="M355Dbase!$F$47:$F$49" noThreeD="1" sel="1" val="0"/>
</file>

<file path=xl/ctrlProps/ctrlProp4.xml><?xml version="1.0" encoding="utf-8"?>
<formControlPr xmlns="http://schemas.microsoft.com/office/spreadsheetml/2009/9/main" objectType="Drop" dropStyle="combo" dx="16" fmlaLink="M355Dbase!$C$53" fmlaRange="M355Dbase!$F$54:$F$55" noThreeD="1" sel="1" val="0"/>
</file>

<file path=xl/ctrlProps/ctrlProp5.xml><?xml version="1.0" encoding="utf-8"?>
<formControlPr xmlns="http://schemas.microsoft.com/office/spreadsheetml/2009/9/main" objectType="Drop" dropLines="14" dropStyle="combo" dx="16" fmlaLink="M355Dbase!$C$65" fmlaRange="M355Dbase!$F$66:$F$79" noThreeD="1" sel="1" val="0"/>
</file>

<file path=xl/ctrlProps/ctrlProp6.xml><?xml version="1.0" encoding="utf-8"?>
<formControlPr xmlns="http://schemas.microsoft.com/office/spreadsheetml/2009/9/main" objectType="Drop" dropLines="11" dropStyle="combo" dx="16" fmlaLink="M355Dbase!$C$83" fmlaRange="M355Dbase!$F$84:$F$94" noThreeD="1" sel="1" val="0"/>
</file>

<file path=xl/ctrlProps/ctrlProp7.xml><?xml version="1.0" encoding="utf-8"?>
<formControlPr xmlns="http://schemas.microsoft.com/office/spreadsheetml/2009/9/main" objectType="Drop" dropStyle="combo" dx="16" fmlaLink="M355Dbase!$C$101" fmlaRange="M355Dbase!$F$102:$F$106" noThreeD="1" sel="1" val="0"/>
</file>

<file path=xl/ctrlProps/ctrlProp8.xml><?xml version="1.0" encoding="utf-8"?>
<formControlPr xmlns="http://schemas.microsoft.com/office/spreadsheetml/2009/9/main" objectType="Drop" dropStyle="combo" dx="16" fmlaLink="M355Dbase!$C$108" fmlaRange="M355Dbase!$F$109:$F$113"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13</xdr:row>
          <xdr:rowOff>0</xdr:rowOff>
        </xdr:from>
        <xdr:to>
          <xdr:col>0</xdr:col>
          <xdr:colOff>3708400</xdr:colOff>
          <xdr:row>14</xdr:row>
          <xdr:rowOff>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xdr:row>
          <xdr:rowOff>0</xdr:rowOff>
        </xdr:from>
        <xdr:to>
          <xdr:col>0</xdr:col>
          <xdr:colOff>3708400</xdr:colOff>
          <xdr:row>16</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xdr:row>
          <xdr:rowOff>0</xdr:rowOff>
        </xdr:from>
        <xdr:to>
          <xdr:col>0</xdr:col>
          <xdr:colOff>3708400</xdr:colOff>
          <xdr:row>18</xdr:row>
          <xdr:rowOff>0</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xdr:row>
          <xdr:rowOff>0</xdr:rowOff>
        </xdr:from>
        <xdr:to>
          <xdr:col>0</xdr:col>
          <xdr:colOff>3708400</xdr:colOff>
          <xdr:row>20</xdr:row>
          <xdr:rowOff>0</xdr:rowOff>
        </xdr:to>
        <xdr:sp macro="" textlink="">
          <xdr:nvSpPr>
            <xdr:cNvPr id="4100" name="Drop Dow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0</xdr:rowOff>
        </xdr:from>
        <xdr:to>
          <xdr:col>1</xdr:col>
          <xdr:colOff>0</xdr:colOff>
          <xdr:row>24</xdr:row>
          <xdr:rowOff>0</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25</xdr:row>
          <xdr:rowOff>0</xdr:rowOff>
        </xdr:from>
        <xdr:to>
          <xdr:col>0</xdr:col>
          <xdr:colOff>3708400</xdr:colOff>
          <xdr:row>26</xdr:row>
          <xdr:rowOff>0</xdr:rowOff>
        </xdr:to>
        <xdr:sp macro="" textlink="">
          <xdr:nvSpPr>
            <xdr:cNvPr id="4102" name="Drop Dow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27</xdr:row>
          <xdr:rowOff>0</xdr:rowOff>
        </xdr:from>
        <xdr:to>
          <xdr:col>0</xdr:col>
          <xdr:colOff>3708400</xdr:colOff>
          <xdr:row>28</xdr:row>
          <xdr:rowOff>0</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29</xdr:row>
          <xdr:rowOff>0</xdr:rowOff>
        </xdr:from>
        <xdr:to>
          <xdr:col>0</xdr:col>
          <xdr:colOff>3708400</xdr:colOff>
          <xdr:row>30</xdr:row>
          <xdr:rowOff>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autoPageBreaks="0"/>
  </sheetPr>
  <dimension ref="A1:J9"/>
  <sheetViews>
    <sheetView showGridLines="0" showRowColHeaders="0" tabSelected="1" workbookViewId="0">
      <selection activeCell="B33" sqref="B33"/>
    </sheetView>
  </sheetViews>
  <sheetFormatPr defaultColWidth="10.26953125" defaultRowHeight="14" x14ac:dyDescent="0.3"/>
  <cols>
    <col min="1" max="1" width="4.1796875" style="221" customWidth="1"/>
    <col min="2" max="10" width="11.453125" style="221" customWidth="1"/>
    <col min="11" max="256" width="10.26953125" style="221"/>
    <col min="257" max="257" width="4.1796875" style="221" customWidth="1"/>
    <col min="258" max="266" width="11.453125" style="221" customWidth="1"/>
    <col min="267" max="512" width="10.26953125" style="221"/>
    <col min="513" max="513" width="4.1796875" style="221" customWidth="1"/>
    <col min="514" max="522" width="11.453125" style="221" customWidth="1"/>
    <col min="523" max="768" width="10.26953125" style="221"/>
    <col min="769" max="769" width="4.1796875" style="221" customWidth="1"/>
    <col min="770" max="778" width="11.453125" style="221" customWidth="1"/>
    <col min="779" max="1024" width="10.26953125" style="221"/>
    <col min="1025" max="1025" width="4.1796875" style="221" customWidth="1"/>
    <col min="1026" max="1034" width="11.453125" style="221" customWidth="1"/>
    <col min="1035" max="1280" width="10.26953125" style="221"/>
    <col min="1281" max="1281" width="4.1796875" style="221" customWidth="1"/>
    <col min="1282" max="1290" width="11.453125" style="221" customWidth="1"/>
    <col min="1291" max="1536" width="10.26953125" style="221"/>
    <col min="1537" max="1537" width="4.1796875" style="221" customWidth="1"/>
    <col min="1538" max="1546" width="11.453125" style="221" customWidth="1"/>
    <col min="1547" max="1792" width="10.26953125" style="221"/>
    <col min="1793" max="1793" width="4.1796875" style="221" customWidth="1"/>
    <col min="1794" max="1802" width="11.453125" style="221" customWidth="1"/>
    <col min="1803" max="2048" width="10.26953125" style="221"/>
    <col min="2049" max="2049" width="4.1796875" style="221" customWidth="1"/>
    <col min="2050" max="2058" width="11.453125" style="221" customWidth="1"/>
    <col min="2059" max="2304" width="10.26953125" style="221"/>
    <col min="2305" max="2305" width="4.1796875" style="221" customWidth="1"/>
    <col min="2306" max="2314" width="11.453125" style="221" customWidth="1"/>
    <col min="2315" max="2560" width="10.26953125" style="221"/>
    <col min="2561" max="2561" width="4.1796875" style="221" customWidth="1"/>
    <col min="2562" max="2570" width="11.453125" style="221" customWidth="1"/>
    <col min="2571" max="2816" width="10.26953125" style="221"/>
    <col min="2817" max="2817" width="4.1796875" style="221" customWidth="1"/>
    <col min="2818" max="2826" width="11.453125" style="221" customWidth="1"/>
    <col min="2827" max="3072" width="10.26953125" style="221"/>
    <col min="3073" max="3073" width="4.1796875" style="221" customWidth="1"/>
    <col min="3074" max="3082" width="11.453125" style="221" customWidth="1"/>
    <col min="3083" max="3328" width="10.26953125" style="221"/>
    <col min="3329" max="3329" width="4.1796875" style="221" customWidth="1"/>
    <col min="3330" max="3338" width="11.453125" style="221" customWidth="1"/>
    <col min="3339" max="3584" width="10.26953125" style="221"/>
    <col min="3585" max="3585" width="4.1796875" style="221" customWidth="1"/>
    <col min="3586" max="3594" width="11.453125" style="221" customWidth="1"/>
    <col min="3595" max="3840" width="10.26953125" style="221"/>
    <col min="3841" max="3841" width="4.1796875" style="221" customWidth="1"/>
    <col min="3842" max="3850" width="11.453125" style="221" customWidth="1"/>
    <col min="3851" max="4096" width="10.26953125" style="221"/>
    <col min="4097" max="4097" width="4.1796875" style="221" customWidth="1"/>
    <col min="4098" max="4106" width="11.453125" style="221" customWidth="1"/>
    <col min="4107" max="4352" width="10.26953125" style="221"/>
    <col min="4353" max="4353" width="4.1796875" style="221" customWidth="1"/>
    <col min="4354" max="4362" width="11.453125" style="221" customWidth="1"/>
    <col min="4363" max="4608" width="10.26953125" style="221"/>
    <col min="4609" max="4609" width="4.1796875" style="221" customWidth="1"/>
    <col min="4610" max="4618" width="11.453125" style="221" customWidth="1"/>
    <col min="4619" max="4864" width="10.26953125" style="221"/>
    <col min="4865" max="4865" width="4.1796875" style="221" customWidth="1"/>
    <col min="4866" max="4874" width="11.453125" style="221" customWidth="1"/>
    <col min="4875" max="5120" width="10.26953125" style="221"/>
    <col min="5121" max="5121" width="4.1796875" style="221" customWidth="1"/>
    <col min="5122" max="5130" width="11.453125" style="221" customWidth="1"/>
    <col min="5131" max="5376" width="10.26953125" style="221"/>
    <col min="5377" max="5377" width="4.1796875" style="221" customWidth="1"/>
    <col min="5378" max="5386" width="11.453125" style="221" customWidth="1"/>
    <col min="5387" max="5632" width="10.26953125" style="221"/>
    <col min="5633" max="5633" width="4.1796875" style="221" customWidth="1"/>
    <col min="5634" max="5642" width="11.453125" style="221" customWidth="1"/>
    <col min="5643" max="5888" width="10.26953125" style="221"/>
    <col min="5889" max="5889" width="4.1796875" style="221" customWidth="1"/>
    <col min="5890" max="5898" width="11.453125" style="221" customWidth="1"/>
    <col min="5899" max="6144" width="10.26953125" style="221"/>
    <col min="6145" max="6145" width="4.1796875" style="221" customWidth="1"/>
    <col min="6146" max="6154" width="11.453125" style="221" customWidth="1"/>
    <col min="6155" max="6400" width="10.26953125" style="221"/>
    <col min="6401" max="6401" width="4.1796875" style="221" customWidth="1"/>
    <col min="6402" max="6410" width="11.453125" style="221" customWidth="1"/>
    <col min="6411" max="6656" width="10.26953125" style="221"/>
    <col min="6657" max="6657" width="4.1796875" style="221" customWidth="1"/>
    <col min="6658" max="6666" width="11.453125" style="221" customWidth="1"/>
    <col min="6667" max="6912" width="10.26953125" style="221"/>
    <col min="6913" max="6913" width="4.1796875" style="221" customWidth="1"/>
    <col min="6914" max="6922" width="11.453125" style="221" customWidth="1"/>
    <col min="6923" max="7168" width="10.26953125" style="221"/>
    <col min="7169" max="7169" width="4.1796875" style="221" customWidth="1"/>
    <col min="7170" max="7178" width="11.453125" style="221" customWidth="1"/>
    <col min="7179" max="7424" width="10.26953125" style="221"/>
    <col min="7425" max="7425" width="4.1796875" style="221" customWidth="1"/>
    <col min="7426" max="7434" width="11.453125" style="221" customWidth="1"/>
    <col min="7435" max="7680" width="10.26953125" style="221"/>
    <col min="7681" max="7681" width="4.1796875" style="221" customWidth="1"/>
    <col min="7682" max="7690" width="11.453125" style="221" customWidth="1"/>
    <col min="7691" max="7936" width="10.26953125" style="221"/>
    <col min="7937" max="7937" width="4.1796875" style="221" customWidth="1"/>
    <col min="7938" max="7946" width="11.453125" style="221" customWidth="1"/>
    <col min="7947" max="8192" width="10.26953125" style="221"/>
    <col min="8193" max="8193" width="4.1796875" style="221" customWidth="1"/>
    <col min="8194" max="8202" width="11.453125" style="221" customWidth="1"/>
    <col min="8203" max="8448" width="10.26953125" style="221"/>
    <col min="8449" max="8449" width="4.1796875" style="221" customWidth="1"/>
    <col min="8450" max="8458" width="11.453125" style="221" customWidth="1"/>
    <col min="8459" max="8704" width="10.26953125" style="221"/>
    <col min="8705" max="8705" width="4.1796875" style="221" customWidth="1"/>
    <col min="8706" max="8714" width="11.453125" style="221" customWidth="1"/>
    <col min="8715" max="8960" width="10.26953125" style="221"/>
    <col min="8961" max="8961" width="4.1796875" style="221" customWidth="1"/>
    <col min="8962" max="8970" width="11.453125" style="221" customWidth="1"/>
    <col min="8971" max="9216" width="10.26953125" style="221"/>
    <col min="9217" max="9217" width="4.1796875" style="221" customWidth="1"/>
    <col min="9218" max="9226" width="11.453125" style="221" customWidth="1"/>
    <col min="9227" max="9472" width="10.26953125" style="221"/>
    <col min="9473" max="9473" width="4.1796875" style="221" customWidth="1"/>
    <col min="9474" max="9482" width="11.453125" style="221" customWidth="1"/>
    <col min="9483" max="9728" width="10.26953125" style="221"/>
    <col min="9729" max="9729" width="4.1796875" style="221" customWidth="1"/>
    <col min="9730" max="9738" width="11.453125" style="221" customWidth="1"/>
    <col min="9739" max="9984" width="10.26953125" style="221"/>
    <col min="9985" max="9985" width="4.1796875" style="221" customWidth="1"/>
    <col min="9986" max="9994" width="11.453125" style="221" customWidth="1"/>
    <col min="9995" max="10240" width="10.26953125" style="221"/>
    <col min="10241" max="10241" width="4.1796875" style="221" customWidth="1"/>
    <col min="10242" max="10250" width="11.453125" style="221" customWidth="1"/>
    <col min="10251" max="10496" width="10.26953125" style="221"/>
    <col min="10497" max="10497" width="4.1796875" style="221" customWidth="1"/>
    <col min="10498" max="10506" width="11.453125" style="221" customWidth="1"/>
    <col min="10507" max="10752" width="10.26953125" style="221"/>
    <col min="10753" max="10753" width="4.1796875" style="221" customWidth="1"/>
    <col min="10754" max="10762" width="11.453125" style="221" customWidth="1"/>
    <col min="10763" max="11008" width="10.26953125" style="221"/>
    <col min="11009" max="11009" width="4.1796875" style="221" customWidth="1"/>
    <col min="11010" max="11018" width="11.453125" style="221" customWidth="1"/>
    <col min="11019" max="11264" width="10.26953125" style="221"/>
    <col min="11265" max="11265" width="4.1796875" style="221" customWidth="1"/>
    <col min="11266" max="11274" width="11.453125" style="221" customWidth="1"/>
    <col min="11275" max="11520" width="10.26953125" style="221"/>
    <col min="11521" max="11521" width="4.1796875" style="221" customWidth="1"/>
    <col min="11522" max="11530" width="11.453125" style="221" customWidth="1"/>
    <col min="11531" max="11776" width="10.26953125" style="221"/>
    <col min="11777" max="11777" width="4.1796875" style="221" customWidth="1"/>
    <col min="11778" max="11786" width="11.453125" style="221" customWidth="1"/>
    <col min="11787" max="12032" width="10.26953125" style="221"/>
    <col min="12033" max="12033" width="4.1796875" style="221" customWidth="1"/>
    <col min="12034" max="12042" width="11.453125" style="221" customWidth="1"/>
    <col min="12043" max="12288" width="10.26953125" style="221"/>
    <col min="12289" max="12289" width="4.1796875" style="221" customWidth="1"/>
    <col min="12290" max="12298" width="11.453125" style="221" customWidth="1"/>
    <col min="12299" max="12544" width="10.26953125" style="221"/>
    <col min="12545" max="12545" width="4.1796875" style="221" customWidth="1"/>
    <col min="12546" max="12554" width="11.453125" style="221" customWidth="1"/>
    <col min="12555" max="12800" width="10.26953125" style="221"/>
    <col min="12801" max="12801" width="4.1796875" style="221" customWidth="1"/>
    <col min="12802" max="12810" width="11.453125" style="221" customWidth="1"/>
    <col min="12811" max="13056" width="10.26953125" style="221"/>
    <col min="13057" max="13057" width="4.1796875" style="221" customWidth="1"/>
    <col min="13058" max="13066" width="11.453125" style="221" customWidth="1"/>
    <col min="13067" max="13312" width="10.26953125" style="221"/>
    <col min="13313" max="13313" width="4.1796875" style="221" customWidth="1"/>
    <col min="13314" max="13322" width="11.453125" style="221" customWidth="1"/>
    <col min="13323" max="13568" width="10.26953125" style="221"/>
    <col min="13569" max="13569" width="4.1796875" style="221" customWidth="1"/>
    <col min="13570" max="13578" width="11.453125" style="221" customWidth="1"/>
    <col min="13579" max="13824" width="10.26953125" style="221"/>
    <col min="13825" max="13825" width="4.1796875" style="221" customWidth="1"/>
    <col min="13826" max="13834" width="11.453125" style="221" customWidth="1"/>
    <col min="13835" max="14080" width="10.26953125" style="221"/>
    <col min="14081" max="14081" width="4.1796875" style="221" customWidth="1"/>
    <col min="14082" max="14090" width="11.453125" style="221" customWidth="1"/>
    <col min="14091" max="14336" width="10.26953125" style="221"/>
    <col min="14337" max="14337" width="4.1796875" style="221" customWidth="1"/>
    <col min="14338" max="14346" width="11.453125" style="221" customWidth="1"/>
    <col min="14347" max="14592" width="10.26953125" style="221"/>
    <col min="14593" max="14593" width="4.1796875" style="221" customWidth="1"/>
    <col min="14594" max="14602" width="11.453125" style="221" customWidth="1"/>
    <col min="14603" max="14848" width="10.26953125" style="221"/>
    <col min="14849" max="14849" width="4.1796875" style="221" customWidth="1"/>
    <col min="14850" max="14858" width="11.453125" style="221" customWidth="1"/>
    <col min="14859" max="15104" width="10.26953125" style="221"/>
    <col min="15105" max="15105" width="4.1796875" style="221" customWidth="1"/>
    <col min="15106" max="15114" width="11.453125" style="221" customWidth="1"/>
    <col min="15115" max="15360" width="10.26953125" style="221"/>
    <col min="15361" max="15361" width="4.1796875" style="221" customWidth="1"/>
    <col min="15362" max="15370" width="11.453125" style="221" customWidth="1"/>
    <col min="15371" max="15616" width="10.26953125" style="221"/>
    <col min="15617" max="15617" width="4.1796875" style="221" customWidth="1"/>
    <col min="15618" max="15626" width="11.453125" style="221" customWidth="1"/>
    <col min="15627" max="15872" width="10.26953125" style="221"/>
    <col min="15873" max="15873" width="4.1796875" style="221" customWidth="1"/>
    <col min="15874" max="15882" width="11.453125" style="221" customWidth="1"/>
    <col min="15883" max="16128" width="10.26953125" style="221"/>
    <col min="16129" max="16129" width="4.1796875" style="221" customWidth="1"/>
    <col min="16130" max="16138" width="11.453125" style="221" customWidth="1"/>
    <col min="16139" max="16384" width="10.26953125" style="221"/>
  </cols>
  <sheetData>
    <row r="1" spans="1:10" x14ac:dyDescent="0.3">
      <c r="A1" s="258" t="s">
        <v>304</v>
      </c>
    </row>
    <row r="2" spans="1:10" ht="14.5" thickBot="1" x14ac:dyDescent="0.35"/>
    <row r="3" spans="1:10" ht="14.5" thickTop="1" x14ac:dyDescent="0.3">
      <c r="B3" s="260" t="s">
        <v>272</v>
      </c>
      <c r="C3" s="261"/>
      <c r="D3" s="261"/>
      <c r="E3" s="261"/>
      <c r="F3" s="261"/>
      <c r="G3" s="261"/>
      <c r="H3" s="261"/>
      <c r="I3" s="261"/>
      <c r="J3" s="262"/>
    </row>
    <row r="4" spans="1:10" x14ac:dyDescent="0.3">
      <c r="B4" s="263" t="s">
        <v>273</v>
      </c>
      <c r="C4" s="264"/>
      <c r="D4" s="264"/>
      <c r="E4" s="264"/>
      <c r="F4" s="264"/>
      <c r="G4" s="264"/>
      <c r="H4" s="264"/>
      <c r="I4" s="264"/>
      <c r="J4" s="265"/>
    </row>
    <row r="5" spans="1:10" x14ac:dyDescent="0.3">
      <c r="B5" s="263"/>
      <c r="C5" s="264"/>
      <c r="D5" s="264"/>
      <c r="E5" s="264"/>
      <c r="F5" s="264"/>
      <c r="G5" s="264"/>
      <c r="H5" s="264"/>
      <c r="I5" s="264"/>
      <c r="J5" s="265"/>
    </row>
    <row r="6" spans="1:10" x14ac:dyDescent="0.3">
      <c r="B6" s="263" t="s">
        <v>274</v>
      </c>
      <c r="C6" s="264"/>
      <c r="D6" s="264"/>
      <c r="E6" s="264"/>
      <c r="F6" s="264"/>
      <c r="G6" s="264"/>
      <c r="H6" s="264"/>
      <c r="I6" s="264"/>
      <c r="J6" s="265"/>
    </row>
    <row r="7" spans="1:10" x14ac:dyDescent="0.3">
      <c r="B7" s="263"/>
      <c r="C7" s="264"/>
      <c r="D7" s="264"/>
      <c r="E7" s="264"/>
      <c r="F7" s="264"/>
      <c r="G7" s="264"/>
      <c r="H7" s="264"/>
      <c r="I7" s="264"/>
      <c r="J7" s="265"/>
    </row>
    <row r="8" spans="1:10" ht="3.75" customHeight="1" thickBot="1" x14ac:dyDescent="0.35">
      <c r="B8" s="266"/>
      <c r="C8" s="267"/>
      <c r="D8" s="267"/>
      <c r="E8" s="267"/>
      <c r="F8" s="267"/>
      <c r="G8" s="267"/>
      <c r="H8" s="267"/>
      <c r="I8" s="267"/>
      <c r="J8" s="268"/>
    </row>
    <row r="9" spans="1:10" ht="14.5" thickTop="1" x14ac:dyDescent="0.3"/>
  </sheetData>
  <sheetProtection algorithmName="SHA-512" hashValue="1u4Sibof8JQyfryf030omft9JNI5loS3MqVU7dTwUqlT618w8XHZygyB2MjaMFMwQDs13vz+bNZhHIApP33tvQ==" saltValue="ojIahBZOHlhqN4eK/z7Njg==" spinCount="100000" sheet="1" objects="1" scenarios="1" selectLockedCells="1" selectUnlockedCells="1"/>
  <mergeCells count="3">
    <mergeCell ref="B3:J3"/>
    <mergeCell ref="B4:J5"/>
    <mergeCell ref="B6:J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showGridLines="0" showRowColHeaders="0" workbookViewId="0">
      <selection activeCell="P50" sqref="P50"/>
    </sheetView>
  </sheetViews>
  <sheetFormatPr defaultRowHeight="12.5" x14ac:dyDescent="0.25"/>
  <cols>
    <col min="1" max="1" width="72.1796875" bestFit="1" customWidth="1"/>
    <col min="3" max="4" width="5.81640625" customWidth="1"/>
    <col min="5" max="8" width="2" customWidth="1"/>
    <col min="9" max="9" width="2.81640625" bestFit="1" customWidth="1"/>
    <col min="10" max="10" width="4.7265625" customWidth="1"/>
    <col min="11" max="11" width="2.81640625" bestFit="1" customWidth="1"/>
    <col min="12" max="12" width="5.81640625" customWidth="1"/>
  </cols>
  <sheetData>
    <row r="1" spans="1:11" ht="14" x14ac:dyDescent="0.3">
      <c r="A1" s="258" t="s">
        <v>304</v>
      </c>
    </row>
    <row r="2" spans="1:11" x14ac:dyDescent="0.25">
      <c r="A2" s="222" t="s">
        <v>275</v>
      </c>
      <c r="B2" s="222"/>
      <c r="C2" s="222"/>
      <c r="D2" s="223"/>
      <c r="E2" s="223"/>
      <c r="F2" s="223"/>
      <c r="G2" s="223"/>
      <c r="H2" s="223"/>
      <c r="I2" s="223"/>
      <c r="J2" s="223"/>
      <c r="K2" s="223"/>
    </row>
    <row r="3" spans="1:11" x14ac:dyDescent="0.25">
      <c r="A3" s="222"/>
      <c r="B3" s="222"/>
      <c r="C3" s="222"/>
      <c r="D3" s="223"/>
      <c r="E3" s="223"/>
      <c r="F3" s="223"/>
      <c r="G3" s="223"/>
      <c r="H3" s="223"/>
      <c r="I3" s="223"/>
      <c r="J3" s="223"/>
      <c r="K3" s="223"/>
    </row>
    <row r="4" spans="1:11" x14ac:dyDescent="0.25">
      <c r="A4" s="224" t="s">
        <v>276</v>
      </c>
      <c r="B4" s="269" t="s">
        <v>277</v>
      </c>
      <c r="C4" s="269"/>
      <c r="D4" s="269"/>
      <c r="E4" s="269"/>
      <c r="F4" s="269"/>
      <c r="G4" s="269"/>
      <c r="H4" s="269"/>
      <c r="I4" s="269"/>
      <c r="J4" s="269"/>
      <c r="K4" s="269"/>
    </row>
    <row r="5" spans="1:11" x14ac:dyDescent="0.25">
      <c r="A5" s="225"/>
      <c r="B5" s="226"/>
      <c r="C5" s="227"/>
      <c r="D5" s="228" t="s">
        <v>278</v>
      </c>
      <c r="E5" s="229">
        <v>6</v>
      </c>
      <c r="F5" s="230">
        <v>7</v>
      </c>
      <c r="G5" s="228">
        <v>8</v>
      </c>
      <c r="H5" s="228">
        <v>9</v>
      </c>
      <c r="I5" s="228">
        <v>10</v>
      </c>
      <c r="J5" s="231" t="s">
        <v>279</v>
      </c>
      <c r="K5" s="232">
        <v>13</v>
      </c>
    </row>
    <row r="6" spans="1:11" ht="13" x14ac:dyDescent="0.3">
      <c r="A6" s="233" t="s">
        <v>280</v>
      </c>
      <c r="B6" s="222"/>
      <c r="C6" s="222"/>
      <c r="D6" s="234"/>
      <c r="E6" s="235"/>
      <c r="F6" s="236"/>
      <c r="G6" s="234"/>
      <c r="H6" s="237"/>
      <c r="I6" s="238"/>
      <c r="J6" s="239"/>
      <c r="K6" s="237"/>
    </row>
    <row r="7" spans="1:11" x14ac:dyDescent="0.25">
      <c r="A7" s="240" t="s">
        <v>302</v>
      </c>
      <c r="B7" s="241"/>
      <c r="C7" s="241"/>
      <c r="D7" s="242" t="s">
        <v>301</v>
      </c>
      <c r="E7" s="235"/>
      <c r="F7" s="236"/>
      <c r="G7" s="234"/>
      <c r="H7" s="237"/>
      <c r="I7" s="238"/>
      <c r="J7" s="239"/>
      <c r="K7" s="237"/>
    </row>
    <row r="8" spans="1:11" x14ac:dyDescent="0.25">
      <c r="A8" s="243"/>
      <c r="B8" s="244"/>
      <c r="C8" s="244"/>
      <c r="D8" s="245"/>
      <c r="E8" s="235"/>
      <c r="F8" s="236"/>
      <c r="G8" s="234"/>
      <c r="H8" s="237"/>
      <c r="I8" s="238"/>
      <c r="J8" s="239"/>
      <c r="K8" s="237"/>
    </row>
    <row r="9" spans="1:11" ht="13" x14ac:dyDescent="0.3">
      <c r="A9" s="233" t="s">
        <v>281</v>
      </c>
      <c r="B9" s="241"/>
      <c r="C9" s="241"/>
      <c r="D9" s="232"/>
      <c r="E9" s="235"/>
      <c r="F9" s="236"/>
      <c r="G9" s="234"/>
      <c r="H9" s="237"/>
      <c r="I9" s="238"/>
      <c r="J9" s="239"/>
      <c r="K9" s="237"/>
    </row>
    <row r="10" spans="1:11" x14ac:dyDescent="0.25">
      <c r="A10" s="240" t="s">
        <v>282</v>
      </c>
      <c r="B10" s="241"/>
      <c r="C10" s="241"/>
      <c r="D10" s="232"/>
      <c r="E10" s="246">
        <v>3</v>
      </c>
      <c r="F10" s="236"/>
      <c r="G10" s="234"/>
      <c r="H10" s="237"/>
      <c r="I10" s="238"/>
      <c r="J10" s="239"/>
      <c r="K10" s="237"/>
    </row>
    <row r="11" spans="1:11" x14ac:dyDescent="0.25">
      <c r="A11" s="243"/>
      <c r="B11" s="244"/>
      <c r="C11" s="244"/>
      <c r="D11" s="245"/>
      <c r="E11" s="247"/>
      <c r="F11" s="236"/>
      <c r="G11" s="234"/>
      <c r="H11" s="237"/>
      <c r="I11" s="238"/>
      <c r="J11" s="239"/>
      <c r="K11" s="237"/>
    </row>
    <row r="12" spans="1:11" ht="13" x14ac:dyDescent="0.3">
      <c r="A12" s="233" t="s">
        <v>283</v>
      </c>
      <c r="B12" s="241"/>
      <c r="C12" s="241"/>
      <c r="D12" s="232"/>
      <c r="E12" s="248"/>
      <c r="F12" s="236"/>
      <c r="G12" s="234"/>
      <c r="H12" s="237"/>
      <c r="I12" s="238"/>
      <c r="J12" s="239"/>
      <c r="K12" s="237"/>
    </row>
    <row r="13" spans="1:11" x14ac:dyDescent="0.25">
      <c r="A13" s="240" t="s">
        <v>282</v>
      </c>
      <c r="B13" s="241"/>
      <c r="C13" s="241"/>
      <c r="D13" s="232"/>
      <c r="E13" s="248"/>
      <c r="F13" s="246">
        <v>3</v>
      </c>
      <c r="G13" s="234"/>
      <c r="H13" s="237"/>
      <c r="I13" s="238"/>
      <c r="J13" s="239"/>
      <c r="K13" s="237"/>
    </row>
    <row r="14" spans="1:11" x14ac:dyDescent="0.25">
      <c r="A14" s="240" t="s">
        <v>284</v>
      </c>
      <c r="B14" s="241"/>
      <c r="C14" s="241"/>
      <c r="D14" s="232"/>
      <c r="E14" s="248"/>
      <c r="F14" s="246" t="s">
        <v>126</v>
      </c>
      <c r="G14" s="234"/>
      <c r="H14" s="237"/>
      <c r="I14" s="238"/>
      <c r="J14" s="239"/>
      <c r="K14" s="237"/>
    </row>
    <row r="15" spans="1:11" x14ac:dyDescent="0.25">
      <c r="A15" s="243"/>
      <c r="B15" s="244"/>
      <c r="C15" s="244"/>
      <c r="D15" s="245"/>
      <c r="E15" s="247"/>
      <c r="F15" s="247"/>
      <c r="G15" s="234"/>
      <c r="H15" s="237"/>
      <c r="I15" s="238"/>
      <c r="J15" s="239"/>
      <c r="K15" s="237"/>
    </row>
    <row r="16" spans="1:11" ht="13" x14ac:dyDescent="0.3">
      <c r="A16" s="278" t="s">
        <v>285</v>
      </c>
      <c r="B16" s="253"/>
      <c r="C16" s="249"/>
      <c r="D16" s="248"/>
      <c r="E16" s="248"/>
      <c r="F16" s="248"/>
      <c r="G16" s="234"/>
      <c r="H16" s="237"/>
      <c r="I16" s="238"/>
      <c r="J16" s="239"/>
      <c r="K16" s="237"/>
    </row>
    <row r="17" spans="1:11" x14ac:dyDescent="0.25">
      <c r="A17" s="250" t="s">
        <v>286</v>
      </c>
      <c r="B17" s="249"/>
      <c r="C17" s="249"/>
      <c r="D17" s="248"/>
      <c r="E17" s="248"/>
      <c r="F17" s="248"/>
      <c r="G17" s="246" t="s">
        <v>177</v>
      </c>
      <c r="H17" s="237"/>
      <c r="I17" s="238"/>
      <c r="J17" s="239"/>
      <c r="K17" s="237"/>
    </row>
    <row r="18" spans="1:11" x14ac:dyDescent="0.25">
      <c r="A18" s="250" t="s">
        <v>287</v>
      </c>
      <c r="B18" s="249"/>
      <c r="C18" s="249"/>
      <c r="D18" s="248"/>
      <c r="E18" s="248"/>
      <c r="F18" s="248"/>
      <c r="G18" s="246" t="s">
        <v>171</v>
      </c>
      <c r="H18" s="237"/>
      <c r="I18" s="238"/>
      <c r="J18" s="239"/>
      <c r="K18" s="237"/>
    </row>
    <row r="19" spans="1:11" x14ac:dyDescent="0.25">
      <c r="A19" s="250" t="s">
        <v>288</v>
      </c>
      <c r="B19" s="249"/>
      <c r="C19" s="249"/>
      <c r="D19" s="248"/>
      <c r="E19" s="248"/>
      <c r="F19" s="248"/>
      <c r="G19" s="246" t="s">
        <v>289</v>
      </c>
      <c r="H19" s="237"/>
      <c r="I19" s="238"/>
      <c r="J19" s="239"/>
      <c r="K19" s="237"/>
    </row>
    <row r="20" spans="1:11" x14ac:dyDescent="0.25">
      <c r="A20" s="251"/>
      <c r="B20" s="249"/>
      <c r="C20" s="252"/>
      <c r="D20" s="247"/>
      <c r="E20" s="247"/>
      <c r="F20" s="247"/>
      <c r="G20" s="247"/>
      <c r="H20" s="237"/>
      <c r="I20" s="238"/>
      <c r="J20" s="239"/>
      <c r="K20" s="237"/>
    </row>
    <row r="21" spans="1:11" ht="13" x14ac:dyDescent="0.3">
      <c r="A21" s="278" t="s">
        <v>290</v>
      </c>
      <c r="B21" s="253"/>
      <c r="C21" s="249"/>
      <c r="D21" s="248"/>
      <c r="E21" s="248"/>
      <c r="F21" s="248"/>
      <c r="G21" s="248"/>
      <c r="H21" s="237"/>
      <c r="I21" s="238"/>
      <c r="J21" s="239"/>
      <c r="K21" s="237"/>
    </row>
    <row r="22" spans="1:11" x14ac:dyDescent="0.25">
      <c r="A22" s="250" t="s">
        <v>286</v>
      </c>
      <c r="B22" s="249"/>
      <c r="C22" s="249"/>
      <c r="D22" s="248"/>
      <c r="E22" s="248"/>
      <c r="F22" s="248"/>
      <c r="G22" s="248"/>
      <c r="H22" s="246" t="s">
        <v>177</v>
      </c>
      <c r="I22" s="238"/>
      <c r="J22" s="239"/>
      <c r="K22" s="237"/>
    </row>
    <row r="23" spans="1:11" x14ac:dyDescent="0.25">
      <c r="A23" s="250" t="s">
        <v>287</v>
      </c>
      <c r="B23" s="249"/>
      <c r="C23" s="249"/>
      <c r="D23" s="248"/>
      <c r="E23" s="248"/>
      <c r="F23" s="248"/>
      <c r="G23" s="248"/>
      <c r="H23" s="246" t="s">
        <v>171</v>
      </c>
      <c r="I23" s="238"/>
      <c r="J23" s="239"/>
      <c r="K23" s="237"/>
    </row>
    <row r="24" spans="1:11" x14ac:dyDescent="0.25">
      <c r="A24" s="250" t="s">
        <v>288</v>
      </c>
      <c r="B24" s="249"/>
      <c r="C24" s="249"/>
      <c r="D24" s="248"/>
      <c r="E24" s="248"/>
      <c r="F24" s="248"/>
      <c r="G24" s="248"/>
      <c r="H24" s="246" t="s">
        <v>289</v>
      </c>
      <c r="I24" s="238"/>
      <c r="J24" s="239"/>
      <c r="K24" s="237"/>
    </row>
    <row r="25" spans="1:11" x14ac:dyDescent="0.25">
      <c r="A25" s="250" t="s">
        <v>291</v>
      </c>
      <c r="B25" s="249"/>
      <c r="C25" s="249"/>
      <c r="D25" s="248"/>
      <c r="E25" s="248"/>
      <c r="F25" s="248"/>
      <c r="G25" s="248"/>
      <c r="H25" s="246" t="s">
        <v>180</v>
      </c>
      <c r="I25" s="238"/>
      <c r="J25" s="239"/>
      <c r="K25" s="237"/>
    </row>
    <row r="26" spans="1:11" x14ac:dyDescent="0.25">
      <c r="A26" s="250"/>
      <c r="B26" s="249"/>
      <c r="C26" s="249"/>
      <c r="D26" s="248"/>
      <c r="E26" s="248"/>
      <c r="F26" s="248"/>
      <c r="G26" s="248"/>
      <c r="H26" s="248"/>
      <c r="I26" s="238"/>
      <c r="J26" s="239"/>
      <c r="K26" s="237"/>
    </row>
    <row r="27" spans="1:11" x14ac:dyDescent="0.25">
      <c r="A27" s="254" t="s">
        <v>292</v>
      </c>
      <c r="B27" s="249"/>
      <c r="C27" s="249"/>
      <c r="D27" s="248"/>
      <c r="E27" s="248"/>
      <c r="F27" s="248"/>
      <c r="G27" s="248"/>
      <c r="H27" s="248"/>
      <c r="I27" s="238"/>
      <c r="J27" s="239"/>
      <c r="K27" s="237"/>
    </row>
    <row r="28" spans="1:11" x14ac:dyDescent="0.25">
      <c r="A28" s="251"/>
      <c r="B28" s="249"/>
      <c r="C28" s="252"/>
      <c r="D28" s="247"/>
      <c r="E28" s="247"/>
      <c r="F28" s="247"/>
      <c r="G28" s="247"/>
      <c r="H28" s="247"/>
      <c r="I28" s="238"/>
      <c r="J28" s="239"/>
      <c r="K28" s="237"/>
    </row>
    <row r="29" spans="1:11" ht="13" x14ac:dyDescent="0.3">
      <c r="A29" s="233" t="s">
        <v>293</v>
      </c>
      <c r="B29" s="226"/>
      <c r="C29" s="241"/>
      <c r="D29" s="232"/>
      <c r="E29" s="248"/>
      <c r="F29" s="248"/>
      <c r="G29" s="248"/>
      <c r="H29" s="248"/>
      <c r="I29" s="238"/>
      <c r="J29" s="239"/>
      <c r="K29" s="237"/>
    </row>
    <row r="30" spans="1:11" x14ac:dyDescent="0.25">
      <c r="A30" s="240" t="s">
        <v>294</v>
      </c>
      <c r="B30" s="241"/>
      <c r="C30" s="241"/>
      <c r="D30" s="232"/>
      <c r="E30" s="248"/>
      <c r="F30" s="248"/>
      <c r="G30" s="248"/>
      <c r="H30" s="248"/>
      <c r="I30" s="246" t="s">
        <v>44</v>
      </c>
      <c r="J30" s="239"/>
      <c r="K30" s="237"/>
    </row>
    <row r="31" spans="1:11" x14ac:dyDescent="0.25">
      <c r="A31" s="240" t="s">
        <v>295</v>
      </c>
      <c r="B31" s="241"/>
      <c r="C31" s="241"/>
      <c r="D31" s="232"/>
      <c r="E31" s="248"/>
      <c r="F31" s="248"/>
      <c r="G31" s="248"/>
      <c r="H31" s="248"/>
      <c r="I31" s="246" t="s">
        <v>296</v>
      </c>
      <c r="J31" s="239"/>
      <c r="K31" s="237"/>
    </row>
    <row r="32" spans="1:11" x14ac:dyDescent="0.25">
      <c r="A32" s="243"/>
      <c r="B32" s="241"/>
      <c r="C32" s="241"/>
      <c r="D32" s="232"/>
      <c r="E32" s="248"/>
      <c r="F32" s="248"/>
      <c r="G32" s="248"/>
      <c r="H32" s="248"/>
      <c r="I32" s="247"/>
      <c r="J32" s="239"/>
      <c r="K32" s="237"/>
    </row>
    <row r="33" spans="1:11" ht="13" x14ac:dyDescent="0.3">
      <c r="A33" s="233" t="s">
        <v>297</v>
      </c>
      <c r="B33" s="226"/>
      <c r="C33" s="226"/>
      <c r="D33" s="255"/>
      <c r="E33" s="256"/>
      <c r="F33" s="256"/>
      <c r="G33" s="256"/>
      <c r="H33" s="256"/>
      <c r="I33" s="248"/>
      <c r="J33" s="239"/>
      <c r="K33" s="237"/>
    </row>
    <row r="34" spans="1:11" x14ac:dyDescent="0.25">
      <c r="A34" s="240" t="s">
        <v>298</v>
      </c>
      <c r="B34" s="241"/>
      <c r="C34" s="241"/>
      <c r="D34" s="232"/>
      <c r="E34" s="248"/>
      <c r="F34" s="248"/>
      <c r="G34" s="248"/>
      <c r="H34" s="248"/>
      <c r="I34" s="248"/>
      <c r="J34" s="257">
        <v>5</v>
      </c>
      <c r="K34" s="237"/>
    </row>
    <row r="35" spans="1:11" x14ac:dyDescent="0.25">
      <c r="A35" s="243"/>
      <c r="B35" s="244"/>
      <c r="C35" s="244"/>
      <c r="D35" s="245"/>
      <c r="E35" s="247"/>
      <c r="F35" s="247"/>
      <c r="G35" s="247"/>
      <c r="H35" s="247"/>
      <c r="I35" s="247"/>
      <c r="J35" s="247"/>
      <c r="K35" s="237"/>
    </row>
    <row r="36" spans="1:11" ht="13" x14ac:dyDescent="0.3">
      <c r="A36" s="233" t="s">
        <v>299</v>
      </c>
      <c r="B36" s="222"/>
      <c r="C36" s="222"/>
      <c r="D36" s="223"/>
      <c r="E36" s="223"/>
      <c r="F36" s="223"/>
      <c r="G36" s="223"/>
      <c r="H36" s="223"/>
      <c r="I36" s="223"/>
      <c r="J36" s="223"/>
      <c r="K36" s="237"/>
    </row>
    <row r="37" spans="1:11" x14ac:dyDescent="0.25">
      <c r="A37" s="243" t="s">
        <v>300</v>
      </c>
      <c r="B37" s="279"/>
      <c r="C37" s="279"/>
      <c r="D37" s="280"/>
      <c r="E37" s="280"/>
      <c r="F37" s="280"/>
      <c r="G37" s="280"/>
      <c r="H37" s="280"/>
      <c r="I37" s="280"/>
      <c r="J37" s="281"/>
      <c r="K37" s="246" t="s">
        <v>44</v>
      </c>
    </row>
    <row r="38" spans="1:11" x14ac:dyDescent="0.25">
      <c r="A38" s="240"/>
      <c r="B38" s="222"/>
      <c r="C38" s="222"/>
      <c r="D38" s="223"/>
      <c r="E38" s="223"/>
      <c r="F38" s="223"/>
      <c r="G38" s="223"/>
      <c r="H38" s="223"/>
      <c r="I38" s="223"/>
      <c r="J38" s="223"/>
      <c r="K38" s="248"/>
    </row>
  </sheetData>
  <mergeCells count="1">
    <mergeCell ref="B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O35"/>
  <sheetViews>
    <sheetView showGridLines="0" showRowColHeaders="0" workbookViewId="0">
      <pane ySplit="4" topLeftCell="A5" activePane="bottomLeft" state="frozen"/>
      <selection pane="bottomLeft" activeCell="A46" sqref="A46"/>
    </sheetView>
  </sheetViews>
  <sheetFormatPr defaultRowHeight="12.5" x14ac:dyDescent="0.25"/>
  <cols>
    <col min="1" max="1" width="55.7265625" style="5" customWidth="1"/>
    <col min="2" max="2" width="7" style="70" bestFit="1" customWidth="1"/>
    <col min="3" max="7" width="3.7265625" style="70" customWidth="1"/>
    <col min="8" max="11" width="3.7265625" style="5" customWidth="1"/>
    <col min="12" max="12" width="5.54296875" style="5" bestFit="1" customWidth="1"/>
    <col min="13" max="13" width="3.7265625" style="5" customWidth="1"/>
    <col min="14" max="14" width="3.1796875" style="5" customWidth="1"/>
    <col min="15" max="15" width="69.453125" style="5" customWidth="1"/>
    <col min="16" max="256" width="9.1796875" style="5"/>
    <col min="257" max="257" width="55.7265625" style="5" customWidth="1"/>
    <col min="258" max="258" width="8.81640625" style="5" bestFit="1" customWidth="1"/>
    <col min="259" max="267" width="3.7265625" style="5" customWidth="1"/>
    <col min="268" max="268" width="5.54296875" style="5" bestFit="1" customWidth="1"/>
    <col min="269" max="269" width="4" style="5" customWidth="1"/>
    <col min="270" max="270" width="3.1796875" style="5" customWidth="1"/>
    <col min="271" max="271" width="63.81640625" style="5" customWidth="1"/>
    <col min="272" max="512" width="9.1796875" style="5"/>
    <col min="513" max="513" width="55.7265625" style="5" customWidth="1"/>
    <col min="514" max="514" width="8.81640625" style="5" bestFit="1" customWidth="1"/>
    <col min="515" max="523" width="3.7265625" style="5" customWidth="1"/>
    <col min="524" max="524" width="5.54296875" style="5" bestFit="1" customWidth="1"/>
    <col min="525" max="525" width="4" style="5" customWidth="1"/>
    <col min="526" max="526" width="3.1796875" style="5" customWidth="1"/>
    <col min="527" max="527" width="63.81640625" style="5" customWidth="1"/>
    <col min="528" max="768" width="9.1796875" style="5"/>
    <col min="769" max="769" width="55.7265625" style="5" customWidth="1"/>
    <col min="770" max="770" width="8.81640625" style="5" bestFit="1" customWidth="1"/>
    <col min="771" max="779" width="3.7265625" style="5" customWidth="1"/>
    <col min="780" max="780" width="5.54296875" style="5" bestFit="1" customWidth="1"/>
    <col min="781" max="781" width="4" style="5" customWidth="1"/>
    <col min="782" max="782" width="3.1796875" style="5" customWidth="1"/>
    <col min="783" max="783" width="63.81640625" style="5" customWidth="1"/>
    <col min="784" max="1024" width="9.1796875" style="5"/>
    <col min="1025" max="1025" width="55.7265625" style="5" customWidth="1"/>
    <col min="1026" max="1026" width="8.81640625" style="5" bestFit="1" customWidth="1"/>
    <col min="1027" max="1035" width="3.7265625" style="5" customWidth="1"/>
    <col min="1036" max="1036" width="5.54296875" style="5" bestFit="1" customWidth="1"/>
    <col min="1037" max="1037" width="4" style="5" customWidth="1"/>
    <col min="1038" max="1038" width="3.1796875" style="5" customWidth="1"/>
    <col min="1039" max="1039" width="63.81640625" style="5" customWidth="1"/>
    <col min="1040" max="1280" width="9.1796875" style="5"/>
    <col min="1281" max="1281" width="55.7265625" style="5" customWidth="1"/>
    <col min="1282" max="1282" width="8.81640625" style="5" bestFit="1" customWidth="1"/>
    <col min="1283" max="1291" width="3.7265625" style="5" customWidth="1"/>
    <col min="1292" max="1292" width="5.54296875" style="5" bestFit="1" customWidth="1"/>
    <col min="1293" max="1293" width="4" style="5" customWidth="1"/>
    <col min="1294" max="1294" width="3.1796875" style="5" customWidth="1"/>
    <col min="1295" max="1295" width="63.81640625" style="5" customWidth="1"/>
    <col min="1296" max="1536" width="9.1796875" style="5"/>
    <col min="1537" max="1537" width="55.7265625" style="5" customWidth="1"/>
    <col min="1538" max="1538" width="8.81640625" style="5" bestFit="1" customWidth="1"/>
    <col min="1539" max="1547" width="3.7265625" style="5" customWidth="1"/>
    <col min="1548" max="1548" width="5.54296875" style="5" bestFit="1" customWidth="1"/>
    <col min="1549" max="1549" width="4" style="5" customWidth="1"/>
    <col min="1550" max="1550" width="3.1796875" style="5" customWidth="1"/>
    <col min="1551" max="1551" width="63.81640625" style="5" customWidth="1"/>
    <col min="1552" max="1792" width="9.1796875" style="5"/>
    <col min="1793" max="1793" width="55.7265625" style="5" customWidth="1"/>
    <col min="1794" max="1794" width="8.81640625" style="5" bestFit="1" customWidth="1"/>
    <col min="1795" max="1803" width="3.7265625" style="5" customWidth="1"/>
    <col min="1804" max="1804" width="5.54296875" style="5" bestFit="1" customWidth="1"/>
    <col min="1805" max="1805" width="4" style="5" customWidth="1"/>
    <col min="1806" max="1806" width="3.1796875" style="5" customWidth="1"/>
    <col min="1807" max="1807" width="63.81640625" style="5" customWidth="1"/>
    <col min="1808" max="2048" width="9.1796875" style="5"/>
    <col min="2049" max="2049" width="55.7265625" style="5" customWidth="1"/>
    <col min="2050" max="2050" width="8.81640625" style="5" bestFit="1" customWidth="1"/>
    <col min="2051" max="2059" width="3.7265625" style="5" customWidth="1"/>
    <col min="2060" max="2060" width="5.54296875" style="5" bestFit="1" customWidth="1"/>
    <col min="2061" max="2061" width="4" style="5" customWidth="1"/>
    <col min="2062" max="2062" width="3.1796875" style="5" customWidth="1"/>
    <col min="2063" max="2063" width="63.81640625" style="5" customWidth="1"/>
    <col min="2064" max="2304" width="9.1796875" style="5"/>
    <col min="2305" max="2305" width="55.7265625" style="5" customWidth="1"/>
    <col min="2306" max="2306" width="8.81640625" style="5" bestFit="1" customWidth="1"/>
    <col min="2307" max="2315" width="3.7265625" style="5" customWidth="1"/>
    <col min="2316" max="2316" width="5.54296875" style="5" bestFit="1" customWidth="1"/>
    <col min="2317" max="2317" width="4" style="5" customWidth="1"/>
    <col min="2318" max="2318" width="3.1796875" style="5" customWidth="1"/>
    <col min="2319" max="2319" width="63.81640625" style="5" customWidth="1"/>
    <col min="2320" max="2560" width="9.1796875" style="5"/>
    <col min="2561" max="2561" width="55.7265625" style="5" customWidth="1"/>
    <col min="2562" max="2562" width="8.81640625" style="5" bestFit="1" customWidth="1"/>
    <col min="2563" max="2571" width="3.7265625" style="5" customWidth="1"/>
    <col min="2572" max="2572" width="5.54296875" style="5" bestFit="1" customWidth="1"/>
    <col min="2573" max="2573" width="4" style="5" customWidth="1"/>
    <col min="2574" max="2574" width="3.1796875" style="5" customWidth="1"/>
    <col min="2575" max="2575" width="63.81640625" style="5" customWidth="1"/>
    <col min="2576" max="2816" width="9.1796875" style="5"/>
    <col min="2817" max="2817" width="55.7265625" style="5" customWidth="1"/>
    <col min="2818" max="2818" width="8.81640625" style="5" bestFit="1" customWidth="1"/>
    <col min="2819" max="2827" width="3.7265625" style="5" customWidth="1"/>
    <col min="2828" max="2828" width="5.54296875" style="5" bestFit="1" customWidth="1"/>
    <col min="2829" max="2829" width="4" style="5" customWidth="1"/>
    <col min="2830" max="2830" width="3.1796875" style="5" customWidth="1"/>
    <col min="2831" max="2831" width="63.81640625" style="5" customWidth="1"/>
    <col min="2832" max="3072" width="9.1796875" style="5"/>
    <col min="3073" max="3073" width="55.7265625" style="5" customWidth="1"/>
    <col min="3074" max="3074" width="8.81640625" style="5" bestFit="1" customWidth="1"/>
    <col min="3075" max="3083" width="3.7265625" style="5" customWidth="1"/>
    <col min="3084" max="3084" width="5.54296875" style="5" bestFit="1" customWidth="1"/>
    <col min="3085" max="3085" width="4" style="5" customWidth="1"/>
    <col min="3086" max="3086" width="3.1796875" style="5" customWidth="1"/>
    <col min="3087" max="3087" width="63.81640625" style="5" customWidth="1"/>
    <col min="3088" max="3328" width="9.1796875" style="5"/>
    <col min="3329" max="3329" width="55.7265625" style="5" customWidth="1"/>
    <col min="3330" max="3330" width="8.81640625" style="5" bestFit="1" customWidth="1"/>
    <col min="3331" max="3339" width="3.7265625" style="5" customWidth="1"/>
    <col min="3340" max="3340" width="5.54296875" style="5" bestFit="1" customWidth="1"/>
    <col min="3341" max="3341" width="4" style="5" customWidth="1"/>
    <col min="3342" max="3342" width="3.1796875" style="5" customWidth="1"/>
    <col min="3343" max="3343" width="63.81640625" style="5" customWidth="1"/>
    <col min="3344" max="3584" width="9.1796875" style="5"/>
    <col min="3585" max="3585" width="55.7265625" style="5" customWidth="1"/>
    <col min="3586" max="3586" width="8.81640625" style="5" bestFit="1" customWidth="1"/>
    <col min="3587" max="3595" width="3.7265625" style="5" customWidth="1"/>
    <col min="3596" max="3596" width="5.54296875" style="5" bestFit="1" customWidth="1"/>
    <col min="3597" max="3597" width="4" style="5" customWidth="1"/>
    <col min="3598" max="3598" width="3.1796875" style="5" customWidth="1"/>
    <col min="3599" max="3599" width="63.81640625" style="5" customWidth="1"/>
    <col min="3600" max="3840" width="9.1796875" style="5"/>
    <col min="3841" max="3841" width="55.7265625" style="5" customWidth="1"/>
    <col min="3842" max="3842" width="8.81640625" style="5" bestFit="1" customWidth="1"/>
    <col min="3843" max="3851" width="3.7265625" style="5" customWidth="1"/>
    <col min="3852" max="3852" width="5.54296875" style="5" bestFit="1" customWidth="1"/>
    <col min="3853" max="3853" width="4" style="5" customWidth="1"/>
    <col min="3854" max="3854" width="3.1796875" style="5" customWidth="1"/>
    <col min="3855" max="3855" width="63.81640625" style="5" customWidth="1"/>
    <col min="3856" max="4096" width="9.1796875" style="5"/>
    <col min="4097" max="4097" width="55.7265625" style="5" customWidth="1"/>
    <col min="4098" max="4098" width="8.81640625" style="5" bestFit="1" customWidth="1"/>
    <col min="4099" max="4107" width="3.7265625" style="5" customWidth="1"/>
    <col min="4108" max="4108" width="5.54296875" style="5" bestFit="1" customWidth="1"/>
    <col min="4109" max="4109" width="4" style="5" customWidth="1"/>
    <col min="4110" max="4110" width="3.1796875" style="5" customWidth="1"/>
    <col min="4111" max="4111" width="63.81640625" style="5" customWidth="1"/>
    <col min="4112" max="4352" width="9.1796875" style="5"/>
    <col min="4353" max="4353" width="55.7265625" style="5" customWidth="1"/>
    <col min="4354" max="4354" width="8.81640625" style="5" bestFit="1" customWidth="1"/>
    <col min="4355" max="4363" width="3.7265625" style="5" customWidth="1"/>
    <col min="4364" max="4364" width="5.54296875" style="5" bestFit="1" customWidth="1"/>
    <col min="4365" max="4365" width="4" style="5" customWidth="1"/>
    <col min="4366" max="4366" width="3.1796875" style="5" customWidth="1"/>
    <col min="4367" max="4367" width="63.81640625" style="5" customWidth="1"/>
    <col min="4368" max="4608" width="9.1796875" style="5"/>
    <col min="4609" max="4609" width="55.7265625" style="5" customWidth="1"/>
    <col min="4610" max="4610" width="8.81640625" style="5" bestFit="1" customWidth="1"/>
    <col min="4611" max="4619" width="3.7265625" style="5" customWidth="1"/>
    <col min="4620" max="4620" width="5.54296875" style="5" bestFit="1" customWidth="1"/>
    <col min="4621" max="4621" width="4" style="5" customWidth="1"/>
    <col min="4622" max="4622" width="3.1796875" style="5" customWidth="1"/>
    <col min="4623" max="4623" width="63.81640625" style="5" customWidth="1"/>
    <col min="4624" max="4864" width="9.1796875" style="5"/>
    <col min="4865" max="4865" width="55.7265625" style="5" customWidth="1"/>
    <col min="4866" max="4866" width="8.81640625" style="5" bestFit="1" customWidth="1"/>
    <col min="4867" max="4875" width="3.7265625" style="5" customWidth="1"/>
    <col min="4876" max="4876" width="5.54296875" style="5" bestFit="1" customWidth="1"/>
    <col min="4877" max="4877" width="4" style="5" customWidth="1"/>
    <col min="4878" max="4878" width="3.1796875" style="5" customWidth="1"/>
    <col min="4879" max="4879" width="63.81640625" style="5" customWidth="1"/>
    <col min="4880" max="5120" width="9.1796875" style="5"/>
    <col min="5121" max="5121" width="55.7265625" style="5" customWidth="1"/>
    <col min="5122" max="5122" width="8.81640625" style="5" bestFit="1" customWidth="1"/>
    <col min="5123" max="5131" width="3.7265625" style="5" customWidth="1"/>
    <col min="5132" max="5132" width="5.54296875" style="5" bestFit="1" customWidth="1"/>
    <col min="5133" max="5133" width="4" style="5" customWidth="1"/>
    <col min="5134" max="5134" width="3.1796875" style="5" customWidth="1"/>
    <col min="5135" max="5135" width="63.81640625" style="5" customWidth="1"/>
    <col min="5136" max="5376" width="9.1796875" style="5"/>
    <col min="5377" max="5377" width="55.7265625" style="5" customWidth="1"/>
    <col min="5378" max="5378" width="8.81640625" style="5" bestFit="1" customWidth="1"/>
    <col min="5379" max="5387" width="3.7265625" style="5" customWidth="1"/>
    <col min="5388" max="5388" width="5.54296875" style="5" bestFit="1" customWidth="1"/>
    <col min="5389" max="5389" width="4" style="5" customWidth="1"/>
    <col min="5390" max="5390" width="3.1796875" style="5" customWidth="1"/>
    <col min="5391" max="5391" width="63.81640625" style="5" customWidth="1"/>
    <col min="5392" max="5632" width="9.1796875" style="5"/>
    <col min="5633" max="5633" width="55.7265625" style="5" customWidth="1"/>
    <col min="5634" max="5634" width="8.81640625" style="5" bestFit="1" customWidth="1"/>
    <col min="5635" max="5643" width="3.7265625" style="5" customWidth="1"/>
    <col min="5644" max="5644" width="5.54296875" style="5" bestFit="1" customWidth="1"/>
    <col min="5645" max="5645" width="4" style="5" customWidth="1"/>
    <col min="5646" max="5646" width="3.1796875" style="5" customWidth="1"/>
    <col min="5647" max="5647" width="63.81640625" style="5" customWidth="1"/>
    <col min="5648" max="5888" width="9.1796875" style="5"/>
    <col min="5889" max="5889" width="55.7265625" style="5" customWidth="1"/>
    <col min="5890" max="5890" width="8.81640625" style="5" bestFit="1" customWidth="1"/>
    <col min="5891" max="5899" width="3.7265625" style="5" customWidth="1"/>
    <col min="5900" max="5900" width="5.54296875" style="5" bestFit="1" customWidth="1"/>
    <col min="5901" max="5901" width="4" style="5" customWidth="1"/>
    <col min="5902" max="5902" width="3.1796875" style="5" customWidth="1"/>
    <col min="5903" max="5903" width="63.81640625" style="5" customWidth="1"/>
    <col min="5904" max="6144" width="9.1796875" style="5"/>
    <col min="6145" max="6145" width="55.7265625" style="5" customWidth="1"/>
    <col min="6146" max="6146" width="8.81640625" style="5" bestFit="1" customWidth="1"/>
    <col min="6147" max="6155" width="3.7265625" style="5" customWidth="1"/>
    <col min="6156" max="6156" width="5.54296875" style="5" bestFit="1" customWidth="1"/>
    <col min="6157" max="6157" width="4" style="5" customWidth="1"/>
    <col min="6158" max="6158" width="3.1796875" style="5" customWidth="1"/>
    <col min="6159" max="6159" width="63.81640625" style="5" customWidth="1"/>
    <col min="6160" max="6400" width="9.1796875" style="5"/>
    <col min="6401" max="6401" width="55.7265625" style="5" customWidth="1"/>
    <col min="6402" max="6402" width="8.81640625" style="5" bestFit="1" customWidth="1"/>
    <col min="6403" max="6411" width="3.7265625" style="5" customWidth="1"/>
    <col min="6412" max="6412" width="5.54296875" style="5" bestFit="1" customWidth="1"/>
    <col min="6413" max="6413" width="4" style="5" customWidth="1"/>
    <col min="6414" max="6414" width="3.1796875" style="5" customWidth="1"/>
    <col min="6415" max="6415" width="63.81640625" style="5" customWidth="1"/>
    <col min="6416" max="6656" width="9.1796875" style="5"/>
    <col min="6657" max="6657" width="55.7265625" style="5" customWidth="1"/>
    <col min="6658" max="6658" width="8.81640625" style="5" bestFit="1" customWidth="1"/>
    <col min="6659" max="6667" width="3.7265625" style="5" customWidth="1"/>
    <col min="6668" max="6668" width="5.54296875" style="5" bestFit="1" customWidth="1"/>
    <col min="6669" max="6669" width="4" style="5" customWidth="1"/>
    <col min="6670" max="6670" width="3.1796875" style="5" customWidth="1"/>
    <col min="6671" max="6671" width="63.81640625" style="5" customWidth="1"/>
    <col min="6672" max="6912" width="9.1796875" style="5"/>
    <col min="6913" max="6913" width="55.7265625" style="5" customWidth="1"/>
    <col min="6914" max="6914" width="8.81640625" style="5" bestFit="1" customWidth="1"/>
    <col min="6915" max="6923" width="3.7265625" style="5" customWidth="1"/>
    <col min="6924" max="6924" width="5.54296875" style="5" bestFit="1" customWidth="1"/>
    <col min="6925" max="6925" width="4" style="5" customWidth="1"/>
    <col min="6926" max="6926" width="3.1796875" style="5" customWidth="1"/>
    <col min="6927" max="6927" width="63.81640625" style="5" customWidth="1"/>
    <col min="6928" max="7168" width="9.1796875" style="5"/>
    <col min="7169" max="7169" width="55.7265625" style="5" customWidth="1"/>
    <col min="7170" max="7170" width="8.81640625" style="5" bestFit="1" customWidth="1"/>
    <col min="7171" max="7179" width="3.7265625" style="5" customWidth="1"/>
    <col min="7180" max="7180" width="5.54296875" style="5" bestFit="1" customWidth="1"/>
    <col min="7181" max="7181" width="4" style="5" customWidth="1"/>
    <col min="7182" max="7182" width="3.1796875" style="5" customWidth="1"/>
    <col min="7183" max="7183" width="63.81640625" style="5" customWidth="1"/>
    <col min="7184" max="7424" width="9.1796875" style="5"/>
    <col min="7425" max="7425" width="55.7265625" style="5" customWidth="1"/>
    <col min="7426" max="7426" width="8.81640625" style="5" bestFit="1" customWidth="1"/>
    <col min="7427" max="7435" width="3.7265625" style="5" customWidth="1"/>
    <col min="7436" max="7436" width="5.54296875" style="5" bestFit="1" customWidth="1"/>
    <col min="7437" max="7437" width="4" style="5" customWidth="1"/>
    <col min="7438" max="7438" width="3.1796875" style="5" customWidth="1"/>
    <col min="7439" max="7439" width="63.81640625" style="5" customWidth="1"/>
    <col min="7440" max="7680" width="9.1796875" style="5"/>
    <col min="7681" max="7681" width="55.7265625" style="5" customWidth="1"/>
    <col min="7682" max="7682" width="8.81640625" style="5" bestFit="1" customWidth="1"/>
    <col min="7683" max="7691" width="3.7265625" style="5" customWidth="1"/>
    <col min="7692" max="7692" width="5.54296875" style="5" bestFit="1" customWidth="1"/>
    <col min="7693" max="7693" width="4" style="5" customWidth="1"/>
    <col min="7694" max="7694" width="3.1796875" style="5" customWidth="1"/>
    <col min="7695" max="7695" width="63.81640625" style="5" customWidth="1"/>
    <col min="7696" max="7936" width="9.1796875" style="5"/>
    <col min="7937" max="7937" width="55.7265625" style="5" customWidth="1"/>
    <col min="7938" max="7938" width="8.81640625" style="5" bestFit="1" customWidth="1"/>
    <col min="7939" max="7947" width="3.7265625" style="5" customWidth="1"/>
    <col min="7948" max="7948" width="5.54296875" style="5" bestFit="1" customWidth="1"/>
    <col min="7949" max="7949" width="4" style="5" customWidth="1"/>
    <col min="7950" max="7950" width="3.1796875" style="5" customWidth="1"/>
    <col min="7951" max="7951" width="63.81640625" style="5" customWidth="1"/>
    <col min="7952" max="8192" width="9.1796875" style="5"/>
    <col min="8193" max="8193" width="55.7265625" style="5" customWidth="1"/>
    <col min="8194" max="8194" width="8.81640625" style="5" bestFit="1" customWidth="1"/>
    <col min="8195" max="8203" width="3.7265625" style="5" customWidth="1"/>
    <col min="8204" max="8204" width="5.54296875" style="5" bestFit="1" customWidth="1"/>
    <col min="8205" max="8205" width="4" style="5" customWidth="1"/>
    <col min="8206" max="8206" width="3.1796875" style="5" customWidth="1"/>
    <col min="8207" max="8207" width="63.81640625" style="5" customWidth="1"/>
    <col min="8208" max="8448" width="9.1796875" style="5"/>
    <col min="8449" max="8449" width="55.7265625" style="5" customWidth="1"/>
    <col min="8450" max="8450" width="8.81640625" style="5" bestFit="1" customWidth="1"/>
    <col min="8451" max="8459" width="3.7265625" style="5" customWidth="1"/>
    <col min="8460" max="8460" width="5.54296875" style="5" bestFit="1" customWidth="1"/>
    <col min="8461" max="8461" width="4" style="5" customWidth="1"/>
    <col min="8462" max="8462" width="3.1796875" style="5" customWidth="1"/>
    <col min="8463" max="8463" width="63.81640625" style="5" customWidth="1"/>
    <col min="8464" max="8704" width="9.1796875" style="5"/>
    <col min="8705" max="8705" width="55.7265625" style="5" customWidth="1"/>
    <col min="8706" max="8706" width="8.81640625" style="5" bestFit="1" customWidth="1"/>
    <col min="8707" max="8715" width="3.7265625" style="5" customWidth="1"/>
    <col min="8716" max="8716" width="5.54296875" style="5" bestFit="1" customWidth="1"/>
    <col min="8717" max="8717" width="4" style="5" customWidth="1"/>
    <col min="8718" max="8718" width="3.1796875" style="5" customWidth="1"/>
    <col min="8719" max="8719" width="63.81640625" style="5" customWidth="1"/>
    <col min="8720" max="8960" width="9.1796875" style="5"/>
    <col min="8961" max="8961" width="55.7265625" style="5" customWidth="1"/>
    <col min="8962" max="8962" width="8.81640625" style="5" bestFit="1" customWidth="1"/>
    <col min="8963" max="8971" width="3.7265625" style="5" customWidth="1"/>
    <col min="8972" max="8972" width="5.54296875" style="5" bestFit="1" customWidth="1"/>
    <col min="8973" max="8973" width="4" style="5" customWidth="1"/>
    <col min="8974" max="8974" width="3.1796875" style="5" customWidth="1"/>
    <col min="8975" max="8975" width="63.81640625" style="5" customWidth="1"/>
    <col min="8976" max="9216" width="9.1796875" style="5"/>
    <col min="9217" max="9217" width="55.7265625" style="5" customWidth="1"/>
    <col min="9218" max="9218" width="8.81640625" style="5" bestFit="1" customWidth="1"/>
    <col min="9219" max="9227" width="3.7265625" style="5" customWidth="1"/>
    <col min="9228" max="9228" width="5.54296875" style="5" bestFit="1" customWidth="1"/>
    <col min="9229" max="9229" width="4" style="5" customWidth="1"/>
    <col min="9230" max="9230" width="3.1796875" style="5" customWidth="1"/>
    <col min="9231" max="9231" width="63.81640625" style="5" customWidth="1"/>
    <col min="9232" max="9472" width="9.1796875" style="5"/>
    <col min="9473" max="9473" width="55.7265625" style="5" customWidth="1"/>
    <col min="9474" max="9474" width="8.81640625" style="5" bestFit="1" customWidth="1"/>
    <col min="9475" max="9483" width="3.7265625" style="5" customWidth="1"/>
    <col min="9484" max="9484" width="5.54296875" style="5" bestFit="1" customWidth="1"/>
    <col min="9485" max="9485" width="4" style="5" customWidth="1"/>
    <col min="9486" max="9486" width="3.1796875" style="5" customWidth="1"/>
    <col min="9487" max="9487" width="63.81640625" style="5" customWidth="1"/>
    <col min="9488" max="9728" width="9.1796875" style="5"/>
    <col min="9729" max="9729" width="55.7265625" style="5" customWidth="1"/>
    <col min="9730" max="9730" width="8.81640625" style="5" bestFit="1" customWidth="1"/>
    <col min="9731" max="9739" width="3.7265625" style="5" customWidth="1"/>
    <col min="9740" max="9740" width="5.54296875" style="5" bestFit="1" customWidth="1"/>
    <col min="9741" max="9741" width="4" style="5" customWidth="1"/>
    <col min="9742" max="9742" width="3.1796875" style="5" customWidth="1"/>
    <col min="9743" max="9743" width="63.81640625" style="5" customWidth="1"/>
    <col min="9744" max="9984" width="9.1796875" style="5"/>
    <col min="9985" max="9985" width="55.7265625" style="5" customWidth="1"/>
    <col min="9986" max="9986" width="8.81640625" style="5" bestFit="1" customWidth="1"/>
    <col min="9987" max="9995" width="3.7265625" style="5" customWidth="1"/>
    <col min="9996" max="9996" width="5.54296875" style="5" bestFit="1" customWidth="1"/>
    <col min="9997" max="9997" width="4" style="5" customWidth="1"/>
    <col min="9998" max="9998" width="3.1796875" style="5" customWidth="1"/>
    <col min="9999" max="9999" width="63.81640625" style="5" customWidth="1"/>
    <col min="10000" max="10240" width="9.1796875" style="5"/>
    <col min="10241" max="10241" width="55.7265625" style="5" customWidth="1"/>
    <col min="10242" max="10242" width="8.81640625" style="5" bestFit="1" customWidth="1"/>
    <col min="10243" max="10251" width="3.7265625" style="5" customWidth="1"/>
    <col min="10252" max="10252" width="5.54296875" style="5" bestFit="1" customWidth="1"/>
    <col min="10253" max="10253" width="4" style="5" customWidth="1"/>
    <col min="10254" max="10254" width="3.1796875" style="5" customWidth="1"/>
    <col min="10255" max="10255" width="63.81640625" style="5" customWidth="1"/>
    <col min="10256" max="10496" width="9.1796875" style="5"/>
    <col min="10497" max="10497" width="55.7265625" style="5" customWidth="1"/>
    <col min="10498" max="10498" width="8.81640625" style="5" bestFit="1" customWidth="1"/>
    <col min="10499" max="10507" width="3.7265625" style="5" customWidth="1"/>
    <col min="10508" max="10508" width="5.54296875" style="5" bestFit="1" customWidth="1"/>
    <col min="10509" max="10509" width="4" style="5" customWidth="1"/>
    <col min="10510" max="10510" width="3.1796875" style="5" customWidth="1"/>
    <col min="10511" max="10511" width="63.81640625" style="5" customWidth="1"/>
    <col min="10512" max="10752" width="9.1796875" style="5"/>
    <col min="10753" max="10753" width="55.7265625" style="5" customWidth="1"/>
    <col min="10754" max="10754" width="8.81640625" style="5" bestFit="1" customWidth="1"/>
    <col min="10755" max="10763" width="3.7265625" style="5" customWidth="1"/>
    <col min="10764" max="10764" width="5.54296875" style="5" bestFit="1" customWidth="1"/>
    <col min="10765" max="10765" width="4" style="5" customWidth="1"/>
    <col min="10766" max="10766" width="3.1796875" style="5" customWidth="1"/>
    <col min="10767" max="10767" width="63.81640625" style="5" customWidth="1"/>
    <col min="10768" max="11008" width="9.1796875" style="5"/>
    <col min="11009" max="11009" width="55.7265625" style="5" customWidth="1"/>
    <col min="11010" max="11010" width="8.81640625" style="5" bestFit="1" customWidth="1"/>
    <col min="11011" max="11019" width="3.7265625" style="5" customWidth="1"/>
    <col min="11020" max="11020" width="5.54296875" style="5" bestFit="1" customWidth="1"/>
    <col min="11021" max="11021" width="4" style="5" customWidth="1"/>
    <col min="11022" max="11022" width="3.1796875" style="5" customWidth="1"/>
    <col min="11023" max="11023" width="63.81640625" style="5" customWidth="1"/>
    <col min="11024" max="11264" width="9.1796875" style="5"/>
    <col min="11265" max="11265" width="55.7265625" style="5" customWidth="1"/>
    <col min="11266" max="11266" width="8.81640625" style="5" bestFit="1" customWidth="1"/>
    <col min="11267" max="11275" width="3.7265625" style="5" customWidth="1"/>
    <col min="11276" max="11276" width="5.54296875" style="5" bestFit="1" customWidth="1"/>
    <col min="11277" max="11277" width="4" style="5" customWidth="1"/>
    <col min="11278" max="11278" width="3.1796875" style="5" customWidth="1"/>
    <col min="11279" max="11279" width="63.81640625" style="5" customWidth="1"/>
    <col min="11280" max="11520" width="9.1796875" style="5"/>
    <col min="11521" max="11521" width="55.7265625" style="5" customWidth="1"/>
    <col min="11522" max="11522" width="8.81640625" style="5" bestFit="1" customWidth="1"/>
    <col min="11523" max="11531" width="3.7265625" style="5" customWidth="1"/>
    <col min="11532" max="11532" width="5.54296875" style="5" bestFit="1" customWidth="1"/>
    <col min="11533" max="11533" width="4" style="5" customWidth="1"/>
    <col min="11534" max="11534" width="3.1796875" style="5" customWidth="1"/>
    <col min="11535" max="11535" width="63.81640625" style="5" customWidth="1"/>
    <col min="11536" max="11776" width="9.1796875" style="5"/>
    <col min="11777" max="11777" width="55.7265625" style="5" customWidth="1"/>
    <col min="11778" max="11778" width="8.81640625" style="5" bestFit="1" customWidth="1"/>
    <col min="11779" max="11787" width="3.7265625" style="5" customWidth="1"/>
    <col min="11788" max="11788" width="5.54296875" style="5" bestFit="1" customWidth="1"/>
    <col min="11789" max="11789" width="4" style="5" customWidth="1"/>
    <col min="11790" max="11790" width="3.1796875" style="5" customWidth="1"/>
    <col min="11791" max="11791" width="63.81640625" style="5" customWidth="1"/>
    <col min="11792" max="12032" width="9.1796875" style="5"/>
    <col min="12033" max="12033" width="55.7265625" style="5" customWidth="1"/>
    <col min="12034" max="12034" width="8.81640625" style="5" bestFit="1" customWidth="1"/>
    <col min="12035" max="12043" width="3.7265625" style="5" customWidth="1"/>
    <col min="12044" max="12044" width="5.54296875" style="5" bestFit="1" customWidth="1"/>
    <col min="12045" max="12045" width="4" style="5" customWidth="1"/>
    <col min="12046" max="12046" width="3.1796875" style="5" customWidth="1"/>
    <col min="12047" max="12047" width="63.81640625" style="5" customWidth="1"/>
    <col min="12048" max="12288" width="9.1796875" style="5"/>
    <col min="12289" max="12289" width="55.7265625" style="5" customWidth="1"/>
    <col min="12290" max="12290" width="8.81640625" style="5" bestFit="1" customWidth="1"/>
    <col min="12291" max="12299" width="3.7265625" style="5" customWidth="1"/>
    <col min="12300" max="12300" width="5.54296875" style="5" bestFit="1" customWidth="1"/>
    <col min="12301" max="12301" width="4" style="5" customWidth="1"/>
    <col min="12302" max="12302" width="3.1796875" style="5" customWidth="1"/>
    <col min="12303" max="12303" width="63.81640625" style="5" customWidth="1"/>
    <col min="12304" max="12544" width="9.1796875" style="5"/>
    <col min="12545" max="12545" width="55.7265625" style="5" customWidth="1"/>
    <col min="12546" max="12546" width="8.81640625" style="5" bestFit="1" customWidth="1"/>
    <col min="12547" max="12555" width="3.7265625" style="5" customWidth="1"/>
    <col min="12556" max="12556" width="5.54296875" style="5" bestFit="1" customWidth="1"/>
    <col min="12557" max="12557" width="4" style="5" customWidth="1"/>
    <col min="12558" max="12558" width="3.1796875" style="5" customWidth="1"/>
    <col min="12559" max="12559" width="63.81640625" style="5" customWidth="1"/>
    <col min="12560" max="12800" width="9.1796875" style="5"/>
    <col min="12801" max="12801" width="55.7265625" style="5" customWidth="1"/>
    <col min="12802" max="12802" width="8.81640625" style="5" bestFit="1" customWidth="1"/>
    <col min="12803" max="12811" width="3.7265625" style="5" customWidth="1"/>
    <col min="12812" max="12812" width="5.54296875" style="5" bestFit="1" customWidth="1"/>
    <col min="12813" max="12813" width="4" style="5" customWidth="1"/>
    <col min="12814" max="12814" width="3.1796875" style="5" customWidth="1"/>
    <col min="12815" max="12815" width="63.81640625" style="5" customWidth="1"/>
    <col min="12816" max="13056" width="9.1796875" style="5"/>
    <col min="13057" max="13057" width="55.7265625" style="5" customWidth="1"/>
    <col min="13058" max="13058" width="8.81640625" style="5" bestFit="1" customWidth="1"/>
    <col min="13059" max="13067" width="3.7265625" style="5" customWidth="1"/>
    <col min="13068" max="13068" width="5.54296875" style="5" bestFit="1" customWidth="1"/>
    <col min="13069" max="13069" width="4" style="5" customWidth="1"/>
    <col min="13070" max="13070" width="3.1796875" style="5" customWidth="1"/>
    <col min="13071" max="13071" width="63.81640625" style="5" customWidth="1"/>
    <col min="13072" max="13312" width="9.1796875" style="5"/>
    <col min="13313" max="13313" width="55.7265625" style="5" customWidth="1"/>
    <col min="13314" max="13314" width="8.81640625" style="5" bestFit="1" customWidth="1"/>
    <col min="13315" max="13323" width="3.7265625" style="5" customWidth="1"/>
    <col min="13324" max="13324" width="5.54296875" style="5" bestFit="1" customWidth="1"/>
    <col min="13325" max="13325" width="4" style="5" customWidth="1"/>
    <col min="13326" max="13326" width="3.1796875" style="5" customWidth="1"/>
    <col min="13327" max="13327" width="63.81640625" style="5" customWidth="1"/>
    <col min="13328" max="13568" width="9.1796875" style="5"/>
    <col min="13569" max="13569" width="55.7265625" style="5" customWidth="1"/>
    <col min="13570" max="13570" width="8.81640625" style="5" bestFit="1" customWidth="1"/>
    <col min="13571" max="13579" width="3.7265625" style="5" customWidth="1"/>
    <col min="13580" max="13580" width="5.54296875" style="5" bestFit="1" customWidth="1"/>
    <col min="13581" max="13581" width="4" style="5" customWidth="1"/>
    <col min="13582" max="13582" width="3.1796875" style="5" customWidth="1"/>
    <col min="13583" max="13583" width="63.81640625" style="5" customWidth="1"/>
    <col min="13584" max="13824" width="9.1796875" style="5"/>
    <col min="13825" max="13825" width="55.7265625" style="5" customWidth="1"/>
    <col min="13826" max="13826" width="8.81640625" style="5" bestFit="1" customWidth="1"/>
    <col min="13827" max="13835" width="3.7265625" style="5" customWidth="1"/>
    <col min="13836" max="13836" width="5.54296875" style="5" bestFit="1" customWidth="1"/>
    <col min="13837" max="13837" width="4" style="5" customWidth="1"/>
    <col min="13838" max="13838" width="3.1796875" style="5" customWidth="1"/>
    <col min="13839" max="13839" width="63.81640625" style="5" customWidth="1"/>
    <col min="13840" max="14080" width="9.1796875" style="5"/>
    <col min="14081" max="14081" width="55.7265625" style="5" customWidth="1"/>
    <col min="14082" max="14082" width="8.81640625" style="5" bestFit="1" customWidth="1"/>
    <col min="14083" max="14091" width="3.7265625" style="5" customWidth="1"/>
    <col min="14092" max="14092" width="5.54296875" style="5" bestFit="1" customWidth="1"/>
    <col min="14093" max="14093" width="4" style="5" customWidth="1"/>
    <col min="14094" max="14094" width="3.1796875" style="5" customWidth="1"/>
    <col min="14095" max="14095" width="63.81640625" style="5" customWidth="1"/>
    <col min="14096" max="14336" width="9.1796875" style="5"/>
    <col min="14337" max="14337" width="55.7265625" style="5" customWidth="1"/>
    <col min="14338" max="14338" width="8.81640625" style="5" bestFit="1" customWidth="1"/>
    <col min="14339" max="14347" width="3.7265625" style="5" customWidth="1"/>
    <col min="14348" max="14348" width="5.54296875" style="5" bestFit="1" customWidth="1"/>
    <col min="14349" max="14349" width="4" style="5" customWidth="1"/>
    <col min="14350" max="14350" width="3.1796875" style="5" customWidth="1"/>
    <col min="14351" max="14351" width="63.81640625" style="5" customWidth="1"/>
    <col min="14352" max="14592" width="9.1796875" style="5"/>
    <col min="14593" max="14593" width="55.7265625" style="5" customWidth="1"/>
    <col min="14594" max="14594" width="8.81640625" style="5" bestFit="1" customWidth="1"/>
    <col min="14595" max="14603" width="3.7265625" style="5" customWidth="1"/>
    <col min="14604" max="14604" width="5.54296875" style="5" bestFit="1" customWidth="1"/>
    <col min="14605" max="14605" width="4" style="5" customWidth="1"/>
    <col min="14606" max="14606" width="3.1796875" style="5" customWidth="1"/>
    <col min="14607" max="14607" width="63.81640625" style="5" customWidth="1"/>
    <col min="14608" max="14848" width="9.1796875" style="5"/>
    <col min="14849" max="14849" width="55.7265625" style="5" customWidth="1"/>
    <col min="14850" max="14850" width="8.81640625" style="5" bestFit="1" customWidth="1"/>
    <col min="14851" max="14859" width="3.7265625" style="5" customWidth="1"/>
    <col min="14860" max="14860" width="5.54296875" style="5" bestFit="1" customWidth="1"/>
    <col min="14861" max="14861" width="4" style="5" customWidth="1"/>
    <col min="14862" max="14862" width="3.1796875" style="5" customWidth="1"/>
    <col min="14863" max="14863" width="63.81640625" style="5" customWidth="1"/>
    <col min="14864" max="15104" width="9.1796875" style="5"/>
    <col min="15105" max="15105" width="55.7265625" style="5" customWidth="1"/>
    <col min="15106" max="15106" width="8.81640625" style="5" bestFit="1" customWidth="1"/>
    <col min="15107" max="15115" width="3.7265625" style="5" customWidth="1"/>
    <col min="15116" max="15116" width="5.54296875" style="5" bestFit="1" customWidth="1"/>
    <col min="15117" max="15117" width="4" style="5" customWidth="1"/>
    <col min="15118" max="15118" width="3.1796875" style="5" customWidth="1"/>
    <col min="15119" max="15119" width="63.81640625" style="5" customWidth="1"/>
    <col min="15120" max="15360" width="9.1796875" style="5"/>
    <col min="15361" max="15361" width="55.7265625" style="5" customWidth="1"/>
    <col min="15362" max="15362" width="8.81640625" style="5" bestFit="1" customWidth="1"/>
    <col min="15363" max="15371" width="3.7265625" style="5" customWidth="1"/>
    <col min="15372" max="15372" width="5.54296875" style="5" bestFit="1" customWidth="1"/>
    <col min="15373" max="15373" width="4" style="5" customWidth="1"/>
    <col min="15374" max="15374" width="3.1796875" style="5" customWidth="1"/>
    <col min="15375" max="15375" width="63.81640625" style="5" customWidth="1"/>
    <col min="15376" max="15616" width="9.1796875" style="5"/>
    <col min="15617" max="15617" width="55.7265625" style="5" customWidth="1"/>
    <col min="15618" max="15618" width="8.81640625" style="5" bestFit="1" customWidth="1"/>
    <col min="15619" max="15627" width="3.7265625" style="5" customWidth="1"/>
    <col min="15628" max="15628" width="5.54296875" style="5" bestFit="1" customWidth="1"/>
    <col min="15629" max="15629" width="4" style="5" customWidth="1"/>
    <col min="15630" max="15630" width="3.1796875" style="5" customWidth="1"/>
    <col min="15631" max="15631" width="63.81640625" style="5" customWidth="1"/>
    <col min="15632" max="15872" width="9.1796875" style="5"/>
    <col min="15873" max="15873" width="55.7265625" style="5" customWidth="1"/>
    <col min="15874" max="15874" width="8.81640625" style="5" bestFit="1" customWidth="1"/>
    <col min="15875" max="15883" width="3.7265625" style="5" customWidth="1"/>
    <col min="15884" max="15884" width="5.54296875" style="5" bestFit="1" customWidth="1"/>
    <col min="15885" max="15885" width="4" style="5" customWidth="1"/>
    <col min="15886" max="15886" width="3.1796875" style="5" customWidth="1"/>
    <col min="15887" max="15887" width="63.81640625" style="5" customWidth="1"/>
    <col min="15888" max="16128" width="9.1796875" style="5"/>
    <col min="16129" max="16129" width="55.7265625" style="5" customWidth="1"/>
    <col min="16130" max="16130" width="8.81640625" style="5" bestFit="1" customWidth="1"/>
    <col min="16131" max="16139" width="3.7265625" style="5" customWidth="1"/>
    <col min="16140" max="16140" width="5.54296875" style="5" bestFit="1" customWidth="1"/>
    <col min="16141" max="16141" width="4" style="5" customWidth="1"/>
    <col min="16142" max="16142" width="3.1796875" style="5" customWidth="1"/>
    <col min="16143" max="16143" width="63.81640625" style="5" customWidth="1"/>
    <col min="16144" max="16384" width="9.1796875" style="5"/>
  </cols>
  <sheetData>
    <row r="1" spans="1:15" ht="14.5" thickBot="1" x14ac:dyDescent="0.35">
      <c r="A1" s="258" t="s">
        <v>304</v>
      </c>
    </row>
    <row r="2" spans="1:15" ht="15.5" x14ac:dyDescent="0.35">
      <c r="A2" s="1" t="str">
        <f>M355Dbase!$B$5</f>
        <v>M355 IEC 61000-4-30 Class A PQ Analyser</v>
      </c>
      <c r="B2" s="2"/>
      <c r="C2" s="2"/>
      <c r="D2" s="2"/>
      <c r="E2" s="2"/>
      <c r="F2" s="2"/>
      <c r="G2" s="2"/>
      <c r="H2" s="3"/>
      <c r="I2" s="3"/>
      <c r="J2" s="3"/>
      <c r="K2" s="3"/>
      <c r="L2" s="3"/>
      <c r="M2" s="4"/>
      <c r="O2" s="270" t="str">
        <f>$A$33</f>
        <v>Version:- 11.0.3 (2014-11-01)</v>
      </c>
    </row>
    <row r="3" spans="1:15" ht="13.5" thickBot="1" x14ac:dyDescent="0.35">
      <c r="A3" s="6"/>
      <c r="B3" s="7" t="s">
        <v>1</v>
      </c>
      <c r="C3" s="8">
        <v>5</v>
      </c>
      <c r="D3" s="8">
        <v>6</v>
      </c>
      <c r="E3" s="8">
        <v>7</v>
      </c>
      <c r="F3" s="8">
        <v>8</v>
      </c>
      <c r="G3" s="8">
        <v>9</v>
      </c>
      <c r="H3" s="8">
        <v>10</v>
      </c>
      <c r="I3" s="8">
        <v>11</v>
      </c>
      <c r="J3" s="8">
        <v>12</v>
      </c>
      <c r="K3" s="8">
        <v>13</v>
      </c>
      <c r="L3" s="7" t="s">
        <v>2</v>
      </c>
      <c r="M3" s="9"/>
      <c r="O3" s="271"/>
    </row>
    <row r="4" spans="1:15" ht="16" thickBot="1" x14ac:dyDescent="0.4">
      <c r="A4" s="10" t="str">
        <f>M355Dbase!$E$8</f>
        <v>iSTAT M365 IEC 61000-4-30 Class A PQ Analyser</v>
      </c>
      <c r="B4" s="11" t="str">
        <f>M355Data!C8</f>
        <v>M355</v>
      </c>
      <c r="C4" s="12" t="str">
        <f>$B$8</f>
        <v>A</v>
      </c>
      <c r="D4" s="13" t="str">
        <f>$B$14</f>
        <v>S</v>
      </c>
      <c r="E4" s="13" t="str">
        <f>$B$16</f>
        <v>H</v>
      </c>
      <c r="F4" s="13" t="str">
        <f>$B$18</f>
        <v>T</v>
      </c>
      <c r="G4" s="13" t="str">
        <f>$B$20</f>
        <v>G</v>
      </c>
      <c r="H4" s="13" t="str">
        <f>$B$24</f>
        <v>N</v>
      </c>
      <c r="I4" s="13" t="str">
        <f>$B$26</f>
        <v>N</v>
      </c>
      <c r="J4" s="13" t="str">
        <f>$B$28</f>
        <v>N</v>
      </c>
      <c r="K4" s="13" t="str">
        <f>$B$30</f>
        <v>N</v>
      </c>
      <c r="L4" s="12" t="str">
        <f>$B$32</f>
        <v>0A</v>
      </c>
      <c r="M4" s="9"/>
      <c r="O4" s="14" t="str">
        <f>M355Dbase!$E$2</f>
        <v>M355ASHTGNNNN0A</v>
      </c>
    </row>
    <row r="5" spans="1:15" ht="15.5" x14ac:dyDescent="0.35">
      <c r="A5" s="15" t="str">
        <f>M355Dbase!B13</f>
        <v>Electrical Network:</v>
      </c>
      <c r="B5" s="16"/>
      <c r="C5" s="17"/>
      <c r="D5" s="18"/>
      <c r="E5" s="19"/>
      <c r="F5" s="20"/>
      <c r="G5" s="21"/>
      <c r="H5" s="19"/>
      <c r="I5" s="20"/>
      <c r="J5" s="21"/>
      <c r="K5" s="22"/>
      <c r="L5" s="23"/>
      <c r="M5" s="9"/>
      <c r="O5" s="24" t="str">
        <f>M355Dbase!$E$8</f>
        <v>iSTAT M365 IEC 61000-4-30 Class A PQ Analyser</v>
      </c>
    </row>
    <row r="6" spans="1:15" ht="18" customHeight="1" thickBot="1" x14ac:dyDescent="0.4">
      <c r="A6" s="25" t="str">
        <f>M355Dbase!$E$13</f>
        <v>Menu Configurable</v>
      </c>
      <c r="B6" s="26"/>
      <c r="C6" s="17"/>
      <c r="D6" s="18"/>
      <c r="E6" s="19"/>
      <c r="F6" s="20"/>
      <c r="G6" s="21"/>
      <c r="H6" s="19"/>
      <c r="I6" s="20"/>
      <c r="J6" s="21"/>
      <c r="K6" s="22"/>
      <c r="L6" s="23"/>
      <c r="M6" s="9"/>
      <c r="O6" s="27" t="str">
        <f>M355Dbase!$B$13</f>
        <v>Electrical Network:</v>
      </c>
    </row>
    <row r="7" spans="1:15" ht="15.5" x14ac:dyDescent="0.35">
      <c r="A7" s="15" t="str">
        <f>M355Dbase!$B$18</f>
        <v>Factory Allocated:</v>
      </c>
      <c r="B7" s="28"/>
      <c r="C7" s="19"/>
      <c r="D7" s="18"/>
      <c r="E7" s="19"/>
      <c r="F7" s="20"/>
      <c r="G7" s="21"/>
      <c r="H7" s="19"/>
      <c r="I7" s="20"/>
      <c r="J7" s="21"/>
      <c r="K7" s="22"/>
      <c r="L7" s="23"/>
      <c r="M7" s="9"/>
      <c r="O7" s="29" t="str">
        <f>M355Dbase!$E$13</f>
        <v>Menu Configurable</v>
      </c>
    </row>
    <row r="8" spans="1:15" ht="18" customHeight="1" thickBot="1" x14ac:dyDescent="0.4">
      <c r="A8" s="25" t="str">
        <f>M355Dbase!$E$18</f>
        <v>Factory Allocated</v>
      </c>
      <c r="B8" s="30" t="str">
        <f>M355Dbase!$D$18</f>
        <v>A</v>
      </c>
      <c r="C8" s="19"/>
      <c r="D8" s="18"/>
      <c r="E8" s="19"/>
      <c r="F8" s="20"/>
      <c r="G8" s="21"/>
      <c r="H8" s="19"/>
      <c r="I8" s="20"/>
      <c r="J8" s="21"/>
      <c r="K8" s="22"/>
      <c r="L8" s="23"/>
      <c r="M8" s="9"/>
      <c r="O8" s="31" t="str">
        <f>M355Dbase!$B$18</f>
        <v>Factory Allocated:</v>
      </c>
    </row>
    <row r="9" spans="1:15" ht="15.5" x14ac:dyDescent="0.35">
      <c r="A9" s="15" t="str">
        <f>M355Dbase!$B$24</f>
        <v>Accuracy:</v>
      </c>
      <c r="B9" s="32"/>
      <c r="C9" s="33"/>
      <c r="D9" s="18"/>
      <c r="E9" s="19"/>
      <c r="F9" s="20"/>
      <c r="G9" s="21"/>
      <c r="H9" s="19"/>
      <c r="I9" s="20"/>
      <c r="J9" s="21"/>
      <c r="K9" s="22"/>
      <c r="L9" s="23"/>
      <c r="M9" s="9"/>
      <c r="O9" s="29" t="str">
        <f>M355Dbase!$E$18</f>
        <v>Factory Allocated</v>
      </c>
    </row>
    <row r="10" spans="1:15" ht="18" customHeight="1" thickBot="1" x14ac:dyDescent="0.4">
      <c r="A10" s="25" t="str">
        <f>M355Dbase!$E$24</f>
        <v>0.1%, 0.2S Energy</v>
      </c>
      <c r="B10" s="34"/>
      <c r="C10" s="35"/>
      <c r="D10" s="18"/>
      <c r="E10" s="19"/>
      <c r="F10" s="20"/>
      <c r="G10" s="21"/>
      <c r="H10" s="19"/>
      <c r="I10" s="20"/>
      <c r="J10" s="21"/>
      <c r="K10" s="22"/>
      <c r="L10" s="23"/>
      <c r="M10" s="9"/>
      <c r="O10" s="27" t="str">
        <f>M355Dbase!$B$24</f>
        <v>Accuracy:</v>
      </c>
    </row>
    <row r="11" spans="1:15" ht="15.5" x14ac:dyDescent="0.35">
      <c r="A11" s="15" t="str">
        <f>M355Dbase!$B$29</f>
        <v>Protocol:</v>
      </c>
      <c r="B11" s="32"/>
      <c r="C11" s="33"/>
      <c r="D11" s="18"/>
      <c r="E11" s="19"/>
      <c r="F11" s="20"/>
      <c r="G11" s="21"/>
      <c r="H11" s="19"/>
      <c r="I11" s="20"/>
      <c r="J11" s="21"/>
      <c r="K11" s="22"/>
      <c r="L11" s="23"/>
      <c r="M11" s="9"/>
      <c r="O11" s="29" t="str">
        <f>M355Dbase!$E$24</f>
        <v>0.1%, 0.2S Energy</v>
      </c>
    </row>
    <row r="12" spans="1:15" ht="18" customHeight="1" thickBot="1" x14ac:dyDescent="0.4">
      <c r="A12" s="25" t="str">
        <f>M355Dbase!$E$29</f>
        <v>MODBUS RTU/TCP and DNP3 Level 1</v>
      </c>
      <c r="B12" s="34"/>
      <c r="C12" s="35"/>
      <c r="D12" s="18"/>
      <c r="E12" s="19"/>
      <c r="F12" s="20"/>
      <c r="G12" s="21"/>
      <c r="H12" s="19"/>
      <c r="I12" s="20"/>
      <c r="J12" s="21"/>
      <c r="K12" s="22"/>
      <c r="L12" s="23"/>
      <c r="M12" s="9"/>
      <c r="O12" s="27" t="str">
        <f>M355Dbase!$B$29</f>
        <v>Protocol:</v>
      </c>
    </row>
    <row r="13" spans="1:15" ht="15.5" x14ac:dyDescent="0.35">
      <c r="A13" s="15" t="str">
        <f>M355Dbase!$B$35</f>
        <v>Nominal frequency:</v>
      </c>
      <c r="B13" s="36"/>
      <c r="C13" s="37"/>
      <c r="D13" s="18"/>
      <c r="E13" s="19"/>
      <c r="F13" s="20"/>
      <c r="G13" s="21"/>
      <c r="H13" s="19"/>
      <c r="I13" s="20"/>
      <c r="J13" s="21"/>
      <c r="K13" s="22"/>
      <c r="L13" s="23"/>
      <c r="M13" s="9"/>
      <c r="O13" s="29" t="str">
        <f>M355Dbase!$E$29</f>
        <v>MODBUS RTU/TCP and DNP3 Level 1</v>
      </c>
    </row>
    <row r="14" spans="1:15" ht="18" customHeight="1" thickBot="1" x14ac:dyDescent="0.4">
      <c r="A14" s="38"/>
      <c r="B14" s="39" t="str">
        <f>M355Dbase!$D$35</f>
        <v>S</v>
      </c>
      <c r="C14" s="40"/>
      <c r="D14" s="18"/>
      <c r="E14" s="19"/>
      <c r="F14" s="20"/>
      <c r="G14" s="21"/>
      <c r="H14" s="19"/>
      <c r="I14" s="20"/>
      <c r="J14" s="21"/>
      <c r="K14" s="22"/>
      <c r="L14" s="23"/>
      <c r="M14" s="9"/>
      <c r="O14" s="27" t="str">
        <f>M355Dbase!$B$35</f>
        <v>Nominal frequency:</v>
      </c>
    </row>
    <row r="15" spans="1:15" ht="15.5" x14ac:dyDescent="0.35">
      <c r="A15" s="15" t="str">
        <f>M355Dbase!$B$41</f>
        <v>Power supply:</v>
      </c>
      <c r="B15" s="28"/>
      <c r="C15" s="41"/>
      <c r="D15" s="41"/>
      <c r="E15" s="19"/>
      <c r="F15" s="20"/>
      <c r="G15" s="21"/>
      <c r="H15" s="19"/>
      <c r="I15" s="20"/>
      <c r="J15" s="21"/>
      <c r="K15" s="22"/>
      <c r="L15" s="23"/>
      <c r="M15" s="9"/>
      <c r="O15" s="29" t="str">
        <f>M355Dbase!$E$35</f>
        <v>50/60 Hz</v>
      </c>
    </row>
    <row r="16" spans="1:15" ht="18" customHeight="1" thickBot="1" x14ac:dyDescent="0.4">
      <c r="A16" s="38"/>
      <c r="B16" s="39" t="str">
        <f>M355Dbase!$D$41</f>
        <v>H</v>
      </c>
      <c r="C16" s="42"/>
      <c r="D16" s="42"/>
      <c r="E16" s="19"/>
      <c r="F16" s="20"/>
      <c r="G16" s="21"/>
      <c r="H16" s="19"/>
      <c r="I16" s="20"/>
      <c r="J16" s="21"/>
      <c r="K16" s="22"/>
      <c r="L16" s="23"/>
      <c r="M16" s="9"/>
      <c r="O16" s="27" t="str">
        <f>M355Dbase!$B$41</f>
        <v>Power supply:</v>
      </c>
    </row>
    <row r="17" spans="1:15" ht="15.5" x14ac:dyDescent="0.35">
      <c r="A17" s="15" t="str">
        <f>M355Dbase!$B$46</f>
        <v>Communications:</v>
      </c>
      <c r="B17" s="43"/>
      <c r="C17" s="44"/>
      <c r="D17" s="44"/>
      <c r="E17" s="44"/>
      <c r="F17" s="20"/>
      <c r="G17" s="21"/>
      <c r="H17" s="19"/>
      <c r="I17" s="20"/>
      <c r="J17" s="21"/>
      <c r="K17" s="22"/>
      <c r="L17" s="23"/>
      <c r="M17" s="9"/>
      <c r="O17" s="29" t="str">
        <f>M355Dbase!$E$41</f>
        <v>Universal High (70 ... 300 Vdc, 80 ... 276 Vac)</v>
      </c>
    </row>
    <row r="18" spans="1:15" ht="18" customHeight="1" thickBot="1" x14ac:dyDescent="0.4">
      <c r="A18" s="38"/>
      <c r="B18" s="39" t="str">
        <f>M355Dbase!D46</f>
        <v>T</v>
      </c>
      <c r="C18" s="45"/>
      <c r="D18" s="45"/>
      <c r="E18" s="45"/>
      <c r="F18" s="20"/>
      <c r="G18" s="21"/>
      <c r="H18" s="19"/>
      <c r="I18" s="20"/>
      <c r="J18" s="21"/>
      <c r="K18" s="22"/>
      <c r="L18" s="23"/>
      <c r="M18" s="9"/>
      <c r="O18" s="27" t="str">
        <f>M355Dbase!$B$46</f>
        <v>Communications:</v>
      </c>
    </row>
    <row r="19" spans="1:15" ht="15.5" x14ac:dyDescent="0.35">
      <c r="A19" s="15" t="str">
        <f>M355Dbase!$B$53</f>
        <v>Display:</v>
      </c>
      <c r="B19" s="46"/>
      <c r="C19" s="47"/>
      <c r="D19" s="47"/>
      <c r="E19" s="47"/>
      <c r="F19" s="47"/>
      <c r="G19" s="21"/>
      <c r="H19" s="19"/>
      <c r="I19" s="20"/>
      <c r="J19" s="21"/>
      <c r="K19" s="22"/>
      <c r="L19" s="23"/>
      <c r="M19" s="9"/>
      <c r="O19" s="29" t="str">
        <f>M355Dbase!$E$46</f>
        <v>Serial RS232/RS485 - Terminals</v>
      </c>
    </row>
    <row r="20" spans="1:15" ht="18" customHeight="1" thickBot="1" x14ac:dyDescent="0.4">
      <c r="A20" s="48"/>
      <c r="B20" s="39" t="str">
        <f>M355Dbase!$D$53</f>
        <v>G</v>
      </c>
      <c r="C20" s="49"/>
      <c r="D20" s="49"/>
      <c r="E20" s="49"/>
      <c r="F20" s="49"/>
      <c r="G20" s="50"/>
      <c r="H20" s="19"/>
      <c r="I20" s="20"/>
      <c r="J20" s="21"/>
      <c r="K20" s="22"/>
      <c r="L20" s="23"/>
      <c r="M20" s="9"/>
      <c r="O20" s="27" t="str">
        <f>M355Dbase!$B$53</f>
        <v>Display:</v>
      </c>
    </row>
    <row r="21" spans="1:15" ht="15.5" x14ac:dyDescent="0.35">
      <c r="A21" s="51" t="str">
        <f>M355Dbase!$B$60</f>
        <v>Memory card slot:</v>
      </c>
      <c r="B21" s="32"/>
      <c r="C21" s="32"/>
      <c r="D21" s="32"/>
      <c r="E21" s="32"/>
      <c r="F21" s="32"/>
      <c r="G21" s="33"/>
      <c r="H21" s="19"/>
      <c r="I21" s="20"/>
      <c r="J21" s="21"/>
      <c r="K21" s="22"/>
      <c r="L21" s="23"/>
      <c r="M21" s="9"/>
      <c r="O21" s="29" t="str">
        <f>M355Dbase!$E$53</f>
        <v>Green / Yellow</v>
      </c>
    </row>
    <row r="22" spans="1:15" ht="18" customHeight="1" thickBot="1" x14ac:dyDescent="0.4">
      <c r="A22" s="25" t="str">
        <f>M355Dbase!$E$60</f>
        <v>Full size MMC/SD</v>
      </c>
      <c r="B22" s="34"/>
      <c r="C22" s="34"/>
      <c r="D22" s="34"/>
      <c r="E22" s="34"/>
      <c r="F22" s="34"/>
      <c r="G22" s="35"/>
      <c r="H22" s="19"/>
      <c r="I22" s="20"/>
      <c r="J22" s="21"/>
      <c r="K22" s="22"/>
      <c r="L22" s="23"/>
      <c r="M22" s="9"/>
      <c r="O22" s="31" t="str">
        <f>M355Dbase!$B$60</f>
        <v>Memory card slot:</v>
      </c>
    </row>
    <row r="23" spans="1:15" ht="15.5" x14ac:dyDescent="0.35">
      <c r="A23" s="52" t="str">
        <f>M355Dbase!$B$65</f>
        <v>Module 1:</v>
      </c>
      <c r="B23" s="28"/>
      <c r="C23" s="41"/>
      <c r="D23" s="41"/>
      <c r="E23" s="41"/>
      <c r="F23" s="41"/>
      <c r="G23" s="42"/>
      <c r="H23" s="19"/>
      <c r="I23" s="20"/>
      <c r="J23" s="21"/>
      <c r="K23" s="22"/>
      <c r="L23" s="23"/>
      <c r="M23" s="9"/>
      <c r="O23" s="29" t="str">
        <f>M355Dbase!$E$60</f>
        <v>Full size MMC/SD</v>
      </c>
    </row>
    <row r="24" spans="1:15" ht="18" customHeight="1" thickBot="1" x14ac:dyDescent="0.4">
      <c r="A24" s="38"/>
      <c r="B24" s="39" t="str">
        <f>M355Dbase!$D$65</f>
        <v>N</v>
      </c>
      <c r="C24" s="53"/>
      <c r="D24" s="53"/>
      <c r="E24" s="53"/>
      <c r="F24" s="53"/>
      <c r="G24" s="53"/>
      <c r="H24" s="54"/>
      <c r="I24" s="20"/>
      <c r="J24" s="21"/>
      <c r="K24" s="22"/>
      <c r="L24" s="23"/>
      <c r="M24" s="9"/>
      <c r="O24" s="27" t="str">
        <f>M355Dbase!$B$65</f>
        <v>Module 1:</v>
      </c>
    </row>
    <row r="25" spans="1:15" ht="15.5" x14ac:dyDescent="0.35">
      <c r="A25" s="15" t="str">
        <f>M355Dbase!$B$83</f>
        <v>Module 2:</v>
      </c>
      <c r="B25" s="43"/>
      <c r="C25" s="44"/>
      <c r="D25" s="44"/>
      <c r="E25" s="44"/>
      <c r="F25" s="44"/>
      <c r="G25" s="45"/>
      <c r="H25" s="45"/>
      <c r="I25" s="20"/>
      <c r="J25" s="21"/>
      <c r="K25" s="22"/>
      <c r="L25" s="23"/>
      <c r="M25" s="9"/>
      <c r="O25" s="29" t="str">
        <f>M355Dbase!$E$65</f>
        <v>Not Fitted</v>
      </c>
    </row>
    <row r="26" spans="1:15" ht="18" customHeight="1" thickBot="1" x14ac:dyDescent="0.4">
      <c r="A26" s="38"/>
      <c r="B26" s="39" t="str">
        <f>M355Dbase!$D$83</f>
        <v>N</v>
      </c>
      <c r="C26" s="55"/>
      <c r="D26" s="55"/>
      <c r="E26" s="55"/>
      <c r="F26" s="55"/>
      <c r="G26" s="55"/>
      <c r="H26" s="55"/>
      <c r="I26" s="56"/>
      <c r="J26" s="21"/>
      <c r="K26" s="22"/>
      <c r="L26" s="23"/>
      <c r="M26" s="9"/>
      <c r="O26" s="27" t="str">
        <f>M355Dbase!$B$83</f>
        <v>Module 2:</v>
      </c>
    </row>
    <row r="27" spans="1:15" ht="15.5" x14ac:dyDescent="0.35">
      <c r="A27" s="15" t="str">
        <f>M355Dbase!$B$101</f>
        <v>Module A:</v>
      </c>
      <c r="B27" s="46"/>
      <c r="C27" s="47"/>
      <c r="D27" s="47"/>
      <c r="E27" s="47"/>
      <c r="F27" s="47"/>
      <c r="G27" s="57"/>
      <c r="H27" s="57"/>
      <c r="I27" s="57"/>
      <c r="J27" s="21"/>
      <c r="K27" s="22"/>
      <c r="L27" s="23"/>
      <c r="M27" s="9"/>
      <c r="O27" s="29" t="str">
        <f>M355Dbase!$E$83</f>
        <v>Not Fitted</v>
      </c>
    </row>
    <row r="28" spans="1:15" ht="18" customHeight="1" thickBot="1" x14ac:dyDescent="0.4">
      <c r="A28" s="38"/>
      <c r="B28" s="39" t="str">
        <f>M355Dbase!$D$101</f>
        <v>N</v>
      </c>
      <c r="C28" s="49"/>
      <c r="D28" s="49"/>
      <c r="E28" s="49"/>
      <c r="F28" s="49"/>
      <c r="G28" s="49"/>
      <c r="H28" s="49"/>
      <c r="I28" s="49"/>
      <c r="J28" s="50"/>
      <c r="K28" s="22"/>
      <c r="L28" s="23"/>
      <c r="M28" s="9"/>
      <c r="O28" s="27" t="str">
        <f>M355Dbase!$B$101</f>
        <v>Module A:</v>
      </c>
    </row>
    <row r="29" spans="1:15" ht="15.5" x14ac:dyDescent="0.35">
      <c r="A29" s="15" t="str">
        <f>M355Dbase!$B$108</f>
        <v>Module B:</v>
      </c>
      <c r="B29" s="36"/>
      <c r="C29" s="37"/>
      <c r="D29" s="37"/>
      <c r="E29" s="37"/>
      <c r="F29" s="37"/>
      <c r="G29" s="40"/>
      <c r="H29" s="40"/>
      <c r="I29" s="40"/>
      <c r="J29" s="40"/>
      <c r="K29" s="58"/>
      <c r="L29" s="23"/>
      <c r="M29" s="9"/>
      <c r="O29" s="29" t="str">
        <f>M355Dbase!$E$101</f>
        <v>Not Fitted</v>
      </c>
    </row>
    <row r="30" spans="1:15" ht="18" customHeight="1" thickBot="1" x14ac:dyDescent="0.4">
      <c r="A30" s="48"/>
      <c r="B30" s="39" t="str">
        <f>M355Dbase!$D$108</f>
        <v>N</v>
      </c>
      <c r="C30" s="59"/>
      <c r="D30" s="59"/>
      <c r="E30" s="59"/>
      <c r="F30" s="59"/>
      <c r="G30" s="59"/>
      <c r="H30" s="59"/>
      <c r="I30" s="59"/>
      <c r="J30" s="59"/>
      <c r="K30" s="60"/>
      <c r="L30" s="23"/>
      <c r="M30" s="9"/>
      <c r="O30" s="27" t="str">
        <f>M355Dbase!$B$108</f>
        <v>Module B:</v>
      </c>
    </row>
    <row r="31" spans="1:15" ht="15.5" x14ac:dyDescent="0.35">
      <c r="A31" s="61" t="str">
        <f>M355Dbase!B115</f>
        <v>Design Suffix:</v>
      </c>
      <c r="B31" s="28"/>
      <c r="C31" s="41"/>
      <c r="D31" s="41"/>
      <c r="E31" s="41"/>
      <c r="F31" s="41"/>
      <c r="G31" s="41"/>
      <c r="H31" s="42"/>
      <c r="I31" s="42"/>
      <c r="J31" s="42"/>
      <c r="K31" s="62"/>
      <c r="L31" s="23"/>
      <c r="M31" s="9"/>
      <c r="O31" s="29" t="str">
        <f>M355Dbase!$E$108</f>
        <v>Not Fitted</v>
      </c>
    </row>
    <row r="32" spans="1:15" ht="16" thickBot="1" x14ac:dyDescent="0.4">
      <c r="A32" s="25" t="str">
        <f>M355Dbase!E115</f>
        <v>Factory Allocated</v>
      </c>
      <c r="B32" s="30" t="str">
        <f>M355Dbase!$D$115</f>
        <v>0A</v>
      </c>
      <c r="C32" s="53"/>
      <c r="D32" s="53"/>
      <c r="E32" s="53"/>
      <c r="F32" s="53"/>
      <c r="G32" s="53"/>
      <c r="H32" s="53"/>
      <c r="I32" s="53"/>
      <c r="J32" s="53"/>
      <c r="K32" s="63"/>
      <c r="L32" s="64"/>
      <c r="M32" s="9"/>
      <c r="O32" s="24" t="str">
        <f>M355Dbase!$B$115</f>
        <v>Design Suffix:</v>
      </c>
    </row>
    <row r="33" spans="1:15" ht="14.5" thickBot="1" x14ac:dyDescent="0.35">
      <c r="A33" s="65" t="s">
        <v>0</v>
      </c>
      <c r="B33" s="66"/>
      <c r="C33" s="66"/>
      <c r="D33" s="66"/>
      <c r="E33" s="66"/>
      <c r="F33" s="66"/>
      <c r="G33" s="66"/>
      <c r="H33" s="67"/>
      <c r="I33" s="67"/>
      <c r="J33" s="67"/>
      <c r="K33" s="67"/>
      <c r="L33" s="67"/>
      <c r="M33" s="68"/>
      <c r="O33" s="29" t="str">
        <f>M355Dbase!$E$115</f>
        <v>Factory Allocated</v>
      </c>
    </row>
    <row r="34" spans="1:15" ht="14.5" thickBot="1" x14ac:dyDescent="0.35">
      <c r="O34" s="69"/>
    </row>
    <row r="35" spans="1:15" ht="26.25" customHeight="1" x14ac:dyDescent="0.25">
      <c r="A35" s="259" t="s">
        <v>305</v>
      </c>
    </row>
  </sheetData>
  <sheetProtection algorithmName="SHA-512" hashValue="lCzLB+nlsVBWMlHc+ljZrmMNFqj9f9wnAQjOc/FHU+5HBGY7fLLUPJLUSUn7Ng0zvZUiWqsZvX08RhW66aX+yA==" saltValue="ajeMXSbks3ayqW40jw8/7w==" spinCount="100000" sheet="1" objects="1" scenarios="1"/>
  <mergeCells count="1">
    <mergeCell ref="O2:O3"/>
  </mergeCells>
  <pageMargins left="0.70866141732283472" right="0.70866141732283472" top="0.74803149606299213" bottom="0.74803149606299213" header="0.31496062992125984" footer="0.31496062992125984"/>
  <pageSetup paperSize="9" scale="7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0</xdr:col>
                    <xdr:colOff>12700</xdr:colOff>
                    <xdr:row>13</xdr:row>
                    <xdr:rowOff>0</xdr:rowOff>
                  </from>
                  <to>
                    <xdr:col>0</xdr:col>
                    <xdr:colOff>3708400</xdr:colOff>
                    <xdr:row>14</xdr:row>
                    <xdr:rowOff>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0</xdr:col>
                    <xdr:colOff>12700</xdr:colOff>
                    <xdr:row>15</xdr:row>
                    <xdr:rowOff>0</xdr:rowOff>
                  </from>
                  <to>
                    <xdr:col>0</xdr:col>
                    <xdr:colOff>3708400</xdr:colOff>
                    <xdr:row>16</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0</xdr:col>
                    <xdr:colOff>12700</xdr:colOff>
                    <xdr:row>17</xdr:row>
                    <xdr:rowOff>0</xdr:rowOff>
                  </from>
                  <to>
                    <xdr:col>0</xdr:col>
                    <xdr:colOff>3708400</xdr:colOff>
                    <xdr:row>18</xdr:row>
                    <xdr:rowOff>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0</xdr:col>
                    <xdr:colOff>12700</xdr:colOff>
                    <xdr:row>19</xdr:row>
                    <xdr:rowOff>0</xdr:rowOff>
                  </from>
                  <to>
                    <xdr:col>0</xdr:col>
                    <xdr:colOff>3708400</xdr:colOff>
                    <xdr:row>20</xdr:row>
                    <xdr:rowOff>0</xdr:rowOff>
                  </to>
                </anchor>
              </controlPr>
            </control>
          </mc:Choice>
        </mc:AlternateContent>
        <mc:AlternateContent xmlns:mc="http://schemas.openxmlformats.org/markup-compatibility/2006">
          <mc:Choice Requires="x14">
            <control shapeId="4101" r:id="rId8" name="Drop Down 5">
              <controlPr defaultSize="0" autoLine="0" autoPict="0">
                <anchor moveWithCells="1">
                  <from>
                    <xdr:col>0</xdr:col>
                    <xdr:colOff>19050</xdr:colOff>
                    <xdr:row>23</xdr:row>
                    <xdr:rowOff>0</xdr:rowOff>
                  </from>
                  <to>
                    <xdr:col>1</xdr:col>
                    <xdr:colOff>0</xdr:colOff>
                    <xdr:row>24</xdr:row>
                    <xdr:rowOff>0</xdr:rowOff>
                  </to>
                </anchor>
              </controlPr>
            </control>
          </mc:Choice>
        </mc:AlternateContent>
        <mc:AlternateContent xmlns:mc="http://schemas.openxmlformats.org/markup-compatibility/2006">
          <mc:Choice Requires="x14">
            <control shapeId="4102" r:id="rId9" name="Drop Down 6">
              <controlPr defaultSize="0" autoLine="0" autoPict="0">
                <anchor moveWithCells="1">
                  <from>
                    <xdr:col>0</xdr:col>
                    <xdr:colOff>12700</xdr:colOff>
                    <xdr:row>25</xdr:row>
                    <xdr:rowOff>0</xdr:rowOff>
                  </from>
                  <to>
                    <xdr:col>0</xdr:col>
                    <xdr:colOff>3708400</xdr:colOff>
                    <xdr:row>26</xdr:row>
                    <xdr:rowOff>0</xdr:rowOff>
                  </to>
                </anchor>
              </controlPr>
            </control>
          </mc:Choice>
        </mc:AlternateContent>
        <mc:AlternateContent xmlns:mc="http://schemas.openxmlformats.org/markup-compatibility/2006">
          <mc:Choice Requires="x14">
            <control shapeId="4103" r:id="rId10" name="Drop Down 7">
              <controlPr defaultSize="0" autoLine="0" autoPict="0">
                <anchor moveWithCells="1">
                  <from>
                    <xdr:col>0</xdr:col>
                    <xdr:colOff>12700</xdr:colOff>
                    <xdr:row>27</xdr:row>
                    <xdr:rowOff>0</xdr:rowOff>
                  </from>
                  <to>
                    <xdr:col>0</xdr:col>
                    <xdr:colOff>3708400</xdr:colOff>
                    <xdr:row>28</xdr:row>
                    <xdr:rowOff>0</xdr:rowOff>
                  </to>
                </anchor>
              </controlPr>
            </control>
          </mc:Choice>
        </mc:AlternateContent>
        <mc:AlternateContent xmlns:mc="http://schemas.openxmlformats.org/markup-compatibility/2006">
          <mc:Choice Requires="x14">
            <control shapeId="4104" r:id="rId11" name="Drop Down 8">
              <controlPr defaultSize="0" autoLine="0" autoPict="0">
                <anchor moveWithCells="1">
                  <from>
                    <xdr:col>0</xdr:col>
                    <xdr:colOff>12700</xdr:colOff>
                    <xdr:row>29</xdr:row>
                    <xdr:rowOff>0</xdr:rowOff>
                  </from>
                  <to>
                    <xdr:col>0</xdr:col>
                    <xdr:colOff>3708400</xdr:colOff>
                    <xdr:row>30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O157"/>
  <sheetViews>
    <sheetView zoomScale="80" zoomScaleNormal="80" workbookViewId="0">
      <selection activeCell="E5" sqref="E5"/>
    </sheetView>
  </sheetViews>
  <sheetFormatPr defaultRowHeight="12.5" x14ac:dyDescent="0.25"/>
  <cols>
    <col min="1" max="1" width="9.1796875" style="5"/>
    <col min="2" max="2" width="24.7265625" style="5" customWidth="1"/>
    <col min="3" max="3" width="3.81640625" style="5" bestFit="1" customWidth="1"/>
    <col min="4" max="4" width="5.7265625" style="72" bestFit="1" customWidth="1"/>
    <col min="5" max="5" width="63.54296875" style="5" customWidth="1"/>
    <col min="6" max="6" width="70.1796875" style="73" bestFit="1" customWidth="1"/>
    <col min="7" max="8" width="7.54296875" style="74" customWidth="1"/>
    <col min="9" max="9" width="9.1796875" style="5"/>
    <col min="10" max="10" width="13.1796875" style="5" bestFit="1" customWidth="1"/>
    <col min="11" max="11" width="6.1796875" style="5" customWidth="1"/>
    <col min="12" max="12" width="8.81640625" style="5" bestFit="1" customWidth="1"/>
    <col min="13" max="13" width="45.81640625" style="5" customWidth="1"/>
    <col min="14" max="14" width="50.1796875" style="5" bestFit="1" customWidth="1"/>
    <col min="15" max="15" width="5.54296875" style="72" bestFit="1" customWidth="1"/>
    <col min="16" max="16" width="11.81640625" style="5" customWidth="1"/>
    <col min="17" max="265" width="9.1796875" style="5"/>
    <col min="266" max="266" width="24.7265625" style="5" customWidth="1"/>
    <col min="267" max="267" width="3" style="5" bestFit="1" customWidth="1"/>
    <col min="268" max="268" width="63.54296875" style="5" bestFit="1" customWidth="1"/>
    <col min="269" max="269" width="5.54296875" style="5" bestFit="1" customWidth="1"/>
    <col min="270" max="270" width="5.1796875" style="5" customWidth="1"/>
    <col min="271" max="271" width="5" style="5" customWidth="1"/>
    <col min="272" max="521" width="9.1796875" style="5"/>
    <col min="522" max="522" width="24.7265625" style="5" customWidth="1"/>
    <col min="523" max="523" width="3" style="5" bestFit="1" customWidth="1"/>
    <col min="524" max="524" width="63.54296875" style="5" bestFit="1" customWidth="1"/>
    <col min="525" max="525" width="5.54296875" style="5" bestFit="1" customWidth="1"/>
    <col min="526" max="526" width="5.1796875" style="5" customWidth="1"/>
    <col min="527" max="527" width="5" style="5" customWidth="1"/>
    <col min="528" max="777" width="9.1796875" style="5"/>
    <col min="778" max="778" width="24.7265625" style="5" customWidth="1"/>
    <col min="779" max="779" width="3" style="5" bestFit="1" customWidth="1"/>
    <col min="780" max="780" width="63.54296875" style="5" bestFit="1" customWidth="1"/>
    <col min="781" max="781" width="5.54296875" style="5" bestFit="1" customWidth="1"/>
    <col min="782" max="782" width="5.1796875" style="5" customWidth="1"/>
    <col min="783" max="783" width="5" style="5" customWidth="1"/>
    <col min="784" max="1033" width="9.1796875" style="5"/>
    <col min="1034" max="1034" width="24.7265625" style="5" customWidth="1"/>
    <col min="1035" max="1035" width="3" style="5" bestFit="1" customWidth="1"/>
    <col min="1036" max="1036" width="63.54296875" style="5" bestFit="1" customWidth="1"/>
    <col min="1037" max="1037" width="5.54296875" style="5" bestFit="1" customWidth="1"/>
    <col min="1038" max="1038" width="5.1796875" style="5" customWidth="1"/>
    <col min="1039" max="1039" width="5" style="5" customWidth="1"/>
    <col min="1040" max="1289" width="9.1796875" style="5"/>
    <col min="1290" max="1290" width="24.7265625" style="5" customWidth="1"/>
    <col min="1291" max="1291" width="3" style="5" bestFit="1" customWidth="1"/>
    <col min="1292" max="1292" width="63.54296875" style="5" bestFit="1" customWidth="1"/>
    <col min="1293" max="1293" width="5.54296875" style="5" bestFit="1" customWidth="1"/>
    <col min="1294" max="1294" width="5.1796875" style="5" customWidth="1"/>
    <col min="1295" max="1295" width="5" style="5" customWidth="1"/>
    <col min="1296" max="1545" width="9.1796875" style="5"/>
    <col min="1546" max="1546" width="24.7265625" style="5" customWidth="1"/>
    <col min="1547" max="1547" width="3" style="5" bestFit="1" customWidth="1"/>
    <col min="1548" max="1548" width="63.54296875" style="5" bestFit="1" customWidth="1"/>
    <col min="1549" max="1549" width="5.54296875" style="5" bestFit="1" customWidth="1"/>
    <col min="1550" max="1550" width="5.1796875" style="5" customWidth="1"/>
    <col min="1551" max="1551" width="5" style="5" customWidth="1"/>
    <col min="1552" max="1801" width="9.1796875" style="5"/>
    <col min="1802" max="1802" width="24.7265625" style="5" customWidth="1"/>
    <col min="1803" max="1803" width="3" style="5" bestFit="1" customWidth="1"/>
    <col min="1804" max="1804" width="63.54296875" style="5" bestFit="1" customWidth="1"/>
    <col min="1805" max="1805" width="5.54296875" style="5" bestFit="1" customWidth="1"/>
    <col min="1806" max="1806" width="5.1796875" style="5" customWidth="1"/>
    <col min="1807" max="1807" width="5" style="5" customWidth="1"/>
    <col min="1808" max="2057" width="9.1796875" style="5"/>
    <col min="2058" max="2058" width="24.7265625" style="5" customWidth="1"/>
    <col min="2059" max="2059" width="3" style="5" bestFit="1" customWidth="1"/>
    <col min="2060" max="2060" width="63.54296875" style="5" bestFit="1" customWidth="1"/>
    <col min="2061" max="2061" width="5.54296875" style="5" bestFit="1" customWidth="1"/>
    <col min="2062" max="2062" width="5.1796875" style="5" customWidth="1"/>
    <col min="2063" max="2063" width="5" style="5" customWidth="1"/>
    <col min="2064" max="2313" width="9.1796875" style="5"/>
    <col min="2314" max="2314" width="24.7265625" style="5" customWidth="1"/>
    <col min="2315" max="2315" width="3" style="5" bestFit="1" customWidth="1"/>
    <col min="2316" max="2316" width="63.54296875" style="5" bestFit="1" customWidth="1"/>
    <col min="2317" max="2317" width="5.54296875" style="5" bestFit="1" customWidth="1"/>
    <col min="2318" max="2318" width="5.1796875" style="5" customWidth="1"/>
    <col min="2319" max="2319" width="5" style="5" customWidth="1"/>
    <col min="2320" max="2569" width="9.1796875" style="5"/>
    <col min="2570" max="2570" width="24.7265625" style="5" customWidth="1"/>
    <col min="2571" max="2571" width="3" style="5" bestFit="1" customWidth="1"/>
    <col min="2572" max="2572" width="63.54296875" style="5" bestFit="1" customWidth="1"/>
    <col min="2573" max="2573" width="5.54296875" style="5" bestFit="1" customWidth="1"/>
    <col min="2574" max="2574" width="5.1796875" style="5" customWidth="1"/>
    <col min="2575" max="2575" width="5" style="5" customWidth="1"/>
    <col min="2576" max="2825" width="9.1796875" style="5"/>
    <col min="2826" max="2826" width="24.7265625" style="5" customWidth="1"/>
    <col min="2827" max="2827" width="3" style="5" bestFit="1" customWidth="1"/>
    <col min="2828" max="2828" width="63.54296875" style="5" bestFit="1" customWidth="1"/>
    <col min="2829" max="2829" width="5.54296875" style="5" bestFit="1" customWidth="1"/>
    <col min="2830" max="2830" width="5.1796875" style="5" customWidth="1"/>
    <col min="2831" max="2831" width="5" style="5" customWidth="1"/>
    <col min="2832" max="3081" width="9.1796875" style="5"/>
    <col min="3082" max="3082" width="24.7265625" style="5" customWidth="1"/>
    <col min="3083" max="3083" width="3" style="5" bestFit="1" customWidth="1"/>
    <col min="3084" max="3084" width="63.54296875" style="5" bestFit="1" customWidth="1"/>
    <col min="3085" max="3085" width="5.54296875" style="5" bestFit="1" customWidth="1"/>
    <col min="3086" max="3086" width="5.1796875" style="5" customWidth="1"/>
    <col min="3087" max="3087" width="5" style="5" customWidth="1"/>
    <col min="3088" max="3337" width="9.1796875" style="5"/>
    <col min="3338" max="3338" width="24.7265625" style="5" customWidth="1"/>
    <col min="3339" max="3339" width="3" style="5" bestFit="1" customWidth="1"/>
    <col min="3340" max="3340" width="63.54296875" style="5" bestFit="1" customWidth="1"/>
    <col min="3341" max="3341" width="5.54296875" style="5" bestFit="1" customWidth="1"/>
    <col min="3342" max="3342" width="5.1796875" style="5" customWidth="1"/>
    <col min="3343" max="3343" width="5" style="5" customWidth="1"/>
    <col min="3344" max="3593" width="9.1796875" style="5"/>
    <col min="3594" max="3594" width="24.7265625" style="5" customWidth="1"/>
    <col min="3595" max="3595" width="3" style="5" bestFit="1" customWidth="1"/>
    <col min="3596" max="3596" width="63.54296875" style="5" bestFit="1" customWidth="1"/>
    <col min="3597" max="3597" width="5.54296875" style="5" bestFit="1" customWidth="1"/>
    <col min="3598" max="3598" width="5.1796875" style="5" customWidth="1"/>
    <col min="3599" max="3599" width="5" style="5" customWidth="1"/>
    <col min="3600" max="3849" width="9.1796875" style="5"/>
    <col min="3850" max="3850" width="24.7265625" style="5" customWidth="1"/>
    <col min="3851" max="3851" width="3" style="5" bestFit="1" customWidth="1"/>
    <col min="3852" max="3852" width="63.54296875" style="5" bestFit="1" customWidth="1"/>
    <col min="3853" max="3853" width="5.54296875" style="5" bestFit="1" customWidth="1"/>
    <col min="3854" max="3854" width="5.1796875" style="5" customWidth="1"/>
    <col min="3855" max="3855" width="5" style="5" customWidth="1"/>
    <col min="3856" max="4105" width="9.1796875" style="5"/>
    <col min="4106" max="4106" width="24.7265625" style="5" customWidth="1"/>
    <col min="4107" max="4107" width="3" style="5" bestFit="1" customWidth="1"/>
    <col min="4108" max="4108" width="63.54296875" style="5" bestFit="1" customWidth="1"/>
    <col min="4109" max="4109" width="5.54296875" style="5" bestFit="1" customWidth="1"/>
    <col min="4110" max="4110" width="5.1796875" style="5" customWidth="1"/>
    <col min="4111" max="4111" width="5" style="5" customWidth="1"/>
    <col min="4112" max="4361" width="9.1796875" style="5"/>
    <col min="4362" max="4362" width="24.7265625" style="5" customWidth="1"/>
    <col min="4363" max="4363" width="3" style="5" bestFit="1" customWidth="1"/>
    <col min="4364" max="4364" width="63.54296875" style="5" bestFit="1" customWidth="1"/>
    <col min="4365" max="4365" width="5.54296875" style="5" bestFit="1" customWidth="1"/>
    <col min="4366" max="4366" width="5.1796875" style="5" customWidth="1"/>
    <col min="4367" max="4367" width="5" style="5" customWidth="1"/>
    <col min="4368" max="4617" width="9.1796875" style="5"/>
    <col min="4618" max="4618" width="24.7265625" style="5" customWidth="1"/>
    <col min="4619" max="4619" width="3" style="5" bestFit="1" customWidth="1"/>
    <col min="4620" max="4620" width="63.54296875" style="5" bestFit="1" customWidth="1"/>
    <col min="4621" max="4621" width="5.54296875" style="5" bestFit="1" customWidth="1"/>
    <col min="4622" max="4622" width="5.1796875" style="5" customWidth="1"/>
    <col min="4623" max="4623" width="5" style="5" customWidth="1"/>
    <col min="4624" max="4873" width="9.1796875" style="5"/>
    <col min="4874" max="4874" width="24.7265625" style="5" customWidth="1"/>
    <col min="4875" max="4875" width="3" style="5" bestFit="1" customWidth="1"/>
    <col min="4876" max="4876" width="63.54296875" style="5" bestFit="1" customWidth="1"/>
    <col min="4877" max="4877" width="5.54296875" style="5" bestFit="1" customWidth="1"/>
    <col min="4878" max="4878" width="5.1796875" style="5" customWidth="1"/>
    <col min="4879" max="4879" width="5" style="5" customWidth="1"/>
    <col min="4880" max="5129" width="9.1796875" style="5"/>
    <col min="5130" max="5130" width="24.7265625" style="5" customWidth="1"/>
    <col min="5131" max="5131" width="3" style="5" bestFit="1" customWidth="1"/>
    <col min="5132" max="5132" width="63.54296875" style="5" bestFit="1" customWidth="1"/>
    <col min="5133" max="5133" width="5.54296875" style="5" bestFit="1" customWidth="1"/>
    <col min="5134" max="5134" width="5.1796875" style="5" customWidth="1"/>
    <col min="5135" max="5135" width="5" style="5" customWidth="1"/>
    <col min="5136" max="5385" width="9.1796875" style="5"/>
    <col min="5386" max="5386" width="24.7265625" style="5" customWidth="1"/>
    <col min="5387" max="5387" width="3" style="5" bestFit="1" customWidth="1"/>
    <col min="5388" max="5388" width="63.54296875" style="5" bestFit="1" customWidth="1"/>
    <col min="5389" max="5389" width="5.54296875" style="5" bestFit="1" customWidth="1"/>
    <col min="5390" max="5390" width="5.1796875" style="5" customWidth="1"/>
    <col min="5391" max="5391" width="5" style="5" customWidth="1"/>
    <col min="5392" max="5641" width="9.1796875" style="5"/>
    <col min="5642" max="5642" width="24.7265625" style="5" customWidth="1"/>
    <col min="5643" max="5643" width="3" style="5" bestFit="1" customWidth="1"/>
    <col min="5644" max="5644" width="63.54296875" style="5" bestFit="1" customWidth="1"/>
    <col min="5645" max="5645" width="5.54296875" style="5" bestFit="1" customWidth="1"/>
    <col min="5646" max="5646" width="5.1796875" style="5" customWidth="1"/>
    <col min="5647" max="5647" width="5" style="5" customWidth="1"/>
    <col min="5648" max="5897" width="9.1796875" style="5"/>
    <col min="5898" max="5898" width="24.7265625" style="5" customWidth="1"/>
    <col min="5899" max="5899" width="3" style="5" bestFit="1" customWidth="1"/>
    <col min="5900" max="5900" width="63.54296875" style="5" bestFit="1" customWidth="1"/>
    <col min="5901" max="5901" width="5.54296875" style="5" bestFit="1" customWidth="1"/>
    <col min="5902" max="5902" width="5.1796875" style="5" customWidth="1"/>
    <col min="5903" max="5903" width="5" style="5" customWidth="1"/>
    <col min="5904" max="6153" width="9.1796875" style="5"/>
    <col min="6154" max="6154" width="24.7265625" style="5" customWidth="1"/>
    <col min="6155" max="6155" width="3" style="5" bestFit="1" customWidth="1"/>
    <col min="6156" max="6156" width="63.54296875" style="5" bestFit="1" customWidth="1"/>
    <col min="6157" max="6157" width="5.54296875" style="5" bestFit="1" customWidth="1"/>
    <col min="6158" max="6158" width="5.1796875" style="5" customWidth="1"/>
    <col min="6159" max="6159" width="5" style="5" customWidth="1"/>
    <col min="6160" max="6409" width="9.1796875" style="5"/>
    <col min="6410" max="6410" width="24.7265625" style="5" customWidth="1"/>
    <col min="6411" max="6411" width="3" style="5" bestFit="1" customWidth="1"/>
    <col min="6412" max="6412" width="63.54296875" style="5" bestFit="1" customWidth="1"/>
    <col min="6413" max="6413" width="5.54296875" style="5" bestFit="1" customWidth="1"/>
    <col min="6414" max="6414" width="5.1796875" style="5" customWidth="1"/>
    <col min="6415" max="6415" width="5" style="5" customWidth="1"/>
    <col min="6416" max="6665" width="9.1796875" style="5"/>
    <col min="6666" max="6666" width="24.7265625" style="5" customWidth="1"/>
    <col min="6667" max="6667" width="3" style="5" bestFit="1" customWidth="1"/>
    <col min="6668" max="6668" width="63.54296875" style="5" bestFit="1" customWidth="1"/>
    <col min="6669" max="6669" width="5.54296875" style="5" bestFit="1" customWidth="1"/>
    <col min="6670" max="6670" width="5.1796875" style="5" customWidth="1"/>
    <col min="6671" max="6671" width="5" style="5" customWidth="1"/>
    <col min="6672" max="6921" width="9.1796875" style="5"/>
    <col min="6922" max="6922" width="24.7265625" style="5" customWidth="1"/>
    <col min="6923" max="6923" width="3" style="5" bestFit="1" customWidth="1"/>
    <col min="6924" max="6924" width="63.54296875" style="5" bestFit="1" customWidth="1"/>
    <col min="6925" max="6925" width="5.54296875" style="5" bestFit="1" customWidth="1"/>
    <col min="6926" max="6926" width="5.1796875" style="5" customWidth="1"/>
    <col min="6927" max="6927" width="5" style="5" customWidth="1"/>
    <col min="6928" max="7177" width="9.1796875" style="5"/>
    <col min="7178" max="7178" width="24.7265625" style="5" customWidth="1"/>
    <col min="7179" max="7179" width="3" style="5" bestFit="1" customWidth="1"/>
    <col min="7180" max="7180" width="63.54296875" style="5" bestFit="1" customWidth="1"/>
    <col min="7181" max="7181" width="5.54296875" style="5" bestFit="1" customWidth="1"/>
    <col min="7182" max="7182" width="5.1796875" style="5" customWidth="1"/>
    <col min="7183" max="7183" width="5" style="5" customWidth="1"/>
    <col min="7184" max="7433" width="9.1796875" style="5"/>
    <col min="7434" max="7434" width="24.7265625" style="5" customWidth="1"/>
    <col min="7435" max="7435" width="3" style="5" bestFit="1" customWidth="1"/>
    <col min="7436" max="7436" width="63.54296875" style="5" bestFit="1" customWidth="1"/>
    <col min="7437" max="7437" width="5.54296875" style="5" bestFit="1" customWidth="1"/>
    <col min="7438" max="7438" width="5.1796875" style="5" customWidth="1"/>
    <col min="7439" max="7439" width="5" style="5" customWidth="1"/>
    <col min="7440" max="7689" width="9.1796875" style="5"/>
    <col min="7690" max="7690" width="24.7265625" style="5" customWidth="1"/>
    <col min="7691" max="7691" width="3" style="5" bestFit="1" customWidth="1"/>
    <col min="7692" max="7692" width="63.54296875" style="5" bestFit="1" customWidth="1"/>
    <col min="7693" max="7693" width="5.54296875" style="5" bestFit="1" customWidth="1"/>
    <col min="7694" max="7694" width="5.1796875" style="5" customWidth="1"/>
    <col min="7695" max="7695" width="5" style="5" customWidth="1"/>
    <col min="7696" max="7945" width="9.1796875" style="5"/>
    <col min="7946" max="7946" width="24.7265625" style="5" customWidth="1"/>
    <col min="7947" max="7947" width="3" style="5" bestFit="1" customWidth="1"/>
    <col min="7948" max="7948" width="63.54296875" style="5" bestFit="1" customWidth="1"/>
    <col min="7949" max="7949" width="5.54296875" style="5" bestFit="1" customWidth="1"/>
    <col min="7950" max="7950" width="5.1796875" style="5" customWidth="1"/>
    <col min="7951" max="7951" width="5" style="5" customWidth="1"/>
    <col min="7952" max="8201" width="9.1796875" style="5"/>
    <col min="8202" max="8202" width="24.7265625" style="5" customWidth="1"/>
    <col min="8203" max="8203" width="3" style="5" bestFit="1" customWidth="1"/>
    <col min="8204" max="8204" width="63.54296875" style="5" bestFit="1" customWidth="1"/>
    <col min="8205" max="8205" width="5.54296875" style="5" bestFit="1" customWidth="1"/>
    <col min="8206" max="8206" width="5.1796875" style="5" customWidth="1"/>
    <col min="8207" max="8207" width="5" style="5" customWidth="1"/>
    <col min="8208" max="8457" width="9.1796875" style="5"/>
    <col min="8458" max="8458" width="24.7265625" style="5" customWidth="1"/>
    <col min="8459" max="8459" width="3" style="5" bestFit="1" customWidth="1"/>
    <col min="8460" max="8460" width="63.54296875" style="5" bestFit="1" customWidth="1"/>
    <col min="8461" max="8461" width="5.54296875" style="5" bestFit="1" customWidth="1"/>
    <col min="8462" max="8462" width="5.1796875" style="5" customWidth="1"/>
    <col min="8463" max="8463" width="5" style="5" customWidth="1"/>
    <col min="8464" max="8713" width="9.1796875" style="5"/>
    <col min="8714" max="8714" width="24.7265625" style="5" customWidth="1"/>
    <col min="8715" max="8715" width="3" style="5" bestFit="1" customWidth="1"/>
    <col min="8716" max="8716" width="63.54296875" style="5" bestFit="1" customWidth="1"/>
    <col min="8717" max="8717" width="5.54296875" style="5" bestFit="1" customWidth="1"/>
    <col min="8718" max="8718" width="5.1796875" style="5" customWidth="1"/>
    <col min="8719" max="8719" width="5" style="5" customWidth="1"/>
    <col min="8720" max="8969" width="9.1796875" style="5"/>
    <col min="8970" max="8970" width="24.7265625" style="5" customWidth="1"/>
    <col min="8971" max="8971" width="3" style="5" bestFit="1" customWidth="1"/>
    <col min="8972" max="8972" width="63.54296875" style="5" bestFit="1" customWidth="1"/>
    <col min="8973" max="8973" width="5.54296875" style="5" bestFit="1" customWidth="1"/>
    <col min="8974" max="8974" width="5.1796875" style="5" customWidth="1"/>
    <col min="8975" max="8975" width="5" style="5" customWidth="1"/>
    <col min="8976" max="9225" width="9.1796875" style="5"/>
    <col min="9226" max="9226" width="24.7265625" style="5" customWidth="1"/>
    <col min="9227" max="9227" width="3" style="5" bestFit="1" customWidth="1"/>
    <col min="9228" max="9228" width="63.54296875" style="5" bestFit="1" customWidth="1"/>
    <col min="9229" max="9229" width="5.54296875" style="5" bestFit="1" customWidth="1"/>
    <col min="9230" max="9230" width="5.1796875" style="5" customWidth="1"/>
    <col min="9231" max="9231" width="5" style="5" customWidth="1"/>
    <col min="9232" max="9481" width="9.1796875" style="5"/>
    <col min="9482" max="9482" width="24.7265625" style="5" customWidth="1"/>
    <col min="9483" max="9483" width="3" style="5" bestFit="1" customWidth="1"/>
    <col min="9484" max="9484" width="63.54296875" style="5" bestFit="1" customWidth="1"/>
    <col min="9485" max="9485" width="5.54296875" style="5" bestFit="1" customWidth="1"/>
    <col min="9486" max="9486" width="5.1796875" style="5" customWidth="1"/>
    <col min="9487" max="9487" width="5" style="5" customWidth="1"/>
    <col min="9488" max="9737" width="9.1796875" style="5"/>
    <col min="9738" max="9738" width="24.7265625" style="5" customWidth="1"/>
    <col min="9739" max="9739" width="3" style="5" bestFit="1" customWidth="1"/>
    <col min="9740" max="9740" width="63.54296875" style="5" bestFit="1" customWidth="1"/>
    <col min="9741" max="9741" width="5.54296875" style="5" bestFit="1" customWidth="1"/>
    <col min="9742" max="9742" width="5.1796875" style="5" customWidth="1"/>
    <col min="9743" max="9743" width="5" style="5" customWidth="1"/>
    <col min="9744" max="9993" width="9.1796875" style="5"/>
    <col min="9994" max="9994" width="24.7265625" style="5" customWidth="1"/>
    <col min="9995" max="9995" width="3" style="5" bestFit="1" customWidth="1"/>
    <col min="9996" max="9996" width="63.54296875" style="5" bestFit="1" customWidth="1"/>
    <col min="9997" max="9997" width="5.54296875" style="5" bestFit="1" customWidth="1"/>
    <col min="9998" max="9998" width="5.1796875" style="5" customWidth="1"/>
    <col min="9999" max="9999" width="5" style="5" customWidth="1"/>
    <col min="10000" max="10249" width="9.1796875" style="5"/>
    <col min="10250" max="10250" width="24.7265625" style="5" customWidth="1"/>
    <col min="10251" max="10251" width="3" style="5" bestFit="1" customWidth="1"/>
    <col min="10252" max="10252" width="63.54296875" style="5" bestFit="1" customWidth="1"/>
    <col min="10253" max="10253" width="5.54296875" style="5" bestFit="1" customWidth="1"/>
    <col min="10254" max="10254" width="5.1796875" style="5" customWidth="1"/>
    <col min="10255" max="10255" width="5" style="5" customWidth="1"/>
    <col min="10256" max="10505" width="9.1796875" style="5"/>
    <col min="10506" max="10506" width="24.7265625" style="5" customWidth="1"/>
    <col min="10507" max="10507" width="3" style="5" bestFit="1" customWidth="1"/>
    <col min="10508" max="10508" width="63.54296875" style="5" bestFit="1" customWidth="1"/>
    <col min="10509" max="10509" width="5.54296875" style="5" bestFit="1" customWidth="1"/>
    <col min="10510" max="10510" width="5.1796875" style="5" customWidth="1"/>
    <col min="10511" max="10511" width="5" style="5" customWidth="1"/>
    <col min="10512" max="10761" width="9.1796875" style="5"/>
    <col min="10762" max="10762" width="24.7265625" style="5" customWidth="1"/>
    <col min="10763" max="10763" width="3" style="5" bestFit="1" customWidth="1"/>
    <col min="10764" max="10764" width="63.54296875" style="5" bestFit="1" customWidth="1"/>
    <col min="10765" max="10765" width="5.54296875" style="5" bestFit="1" customWidth="1"/>
    <col min="10766" max="10766" width="5.1796875" style="5" customWidth="1"/>
    <col min="10767" max="10767" width="5" style="5" customWidth="1"/>
    <col min="10768" max="11017" width="9.1796875" style="5"/>
    <col min="11018" max="11018" width="24.7265625" style="5" customWidth="1"/>
    <col min="11019" max="11019" width="3" style="5" bestFit="1" customWidth="1"/>
    <col min="11020" max="11020" width="63.54296875" style="5" bestFit="1" customWidth="1"/>
    <col min="11021" max="11021" width="5.54296875" style="5" bestFit="1" customWidth="1"/>
    <col min="11022" max="11022" width="5.1796875" style="5" customWidth="1"/>
    <col min="11023" max="11023" width="5" style="5" customWidth="1"/>
    <col min="11024" max="11273" width="9.1796875" style="5"/>
    <col min="11274" max="11274" width="24.7265625" style="5" customWidth="1"/>
    <col min="11275" max="11275" width="3" style="5" bestFit="1" customWidth="1"/>
    <col min="11276" max="11276" width="63.54296875" style="5" bestFit="1" customWidth="1"/>
    <col min="11277" max="11277" width="5.54296875" style="5" bestFit="1" customWidth="1"/>
    <col min="11278" max="11278" width="5.1796875" style="5" customWidth="1"/>
    <col min="11279" max="11279" width="5" style="5" customWidth="1"/>
    <col min="11280" max="11529" width="9.1796875" style="5"/>
    <col min="11530" max="11530" width="24.7265625" style="5" customWidth="1"/>
    <col min="11531" max="11531" width="3" style="5" bestFit="1" customWidth="1"/>
    <col min="11532" max="11532" width="63.54296875" style="5" bestFit="1" customWidth="1"/>
    <col min="11533" max="11533" width="5.54296875" style="5" bestFit="1" customWidth="1"/>
    <col min="11534" max="11534" width="5.1796875" style="5" customWidth="1"/>
    <col min="11535" max="11535" width="5" style="5" customWidth="1"/>
    <col min="11536" max="11785" width="9.1796875" style="5"/>
    <col min="11786" max="11786" width="24.7265625" style="5" customWidth="1"/>
    <col min="11787" max="11787" width="3" style="5" bestFit="1" customWidth="1"/>
    <col min="11788" max="11788" width="63.54296875" style="5" bestFit="1" customWidth="1"/>
    <col min="11789" max="11789" width="5.54296875" style="5" bestFit="1" customWidth="1"/>
    <col min="11790" max="11790" width="5.1796875" style="5" customWidth="1"/>
    <col min="11791" max="11791" width="5" style="5" customWidth="1"/>
    <col min="11792" max="12041" width="9.1796875" style="5"/>
    <col min="12042" max="12042" width="24.7265625" style="5" customWidth="1"/>
    <col min="12043" max="12043" width="3" style="5" bestFit="1" customWidth="1"/>
    <col min="12044" max="12044" width="63.54296875" style="5" bestFit="1" customWidth="1"/>
    <col min="12045" max="12045" width="5.54296875" style="5" bestFit="1" customWidth="1"/>
    <col min="12046" max="12046" width="5.1796875" style="5" customWidth="1"/>
    <col min="12047" max="12047" width="5" style="5" customWidth="1"/>
    <col min="12048" max="12297" width="9.1796875" style="5"/>
    <col min="12298" max="12298" width="24.7265625" style="5" customWidth="1"/>
    <col min="12299" max="12299" width="3" style="5" bestFit="1" customWidth="1"/>
    <col min="12300" max="12300" width="63.54296875" style="5" bestFit="1" customWidth="1"/>
    <col min="12301" max="12301" width="5.54296875" style="5" bestFit="1" customWidth="1"/>
    <col min="12302" max="12302" width="5.1796875" style="5" customWidth="1"/>
    <col min="12303" max="12303" width="5" style="5" customWidth="1"/>
    <col min="12304" max="12553" width="9.1796875" style="5"/>
    <col min="12554" max="12554" width="24.7265625" style="5" customWidth="1"/>
    <col min="12555" max="12555" width="3" style="5" bestFit="1" customWidth="1"/>
    <col min="12556" max="12556" width="63.54296875" style="5" bestFit="1" customWidth="1"/>
    <col min="12557" max="12557" width="5.54296875" style="5" bestFit="1" customWidth="1"/>
    <col min="12558" max="12558" width="5.1796875" style="5" customWidth="1"/>
    <col min="12559" max="12559" width="5" style="5" customWidth="1"/>
    <col min="12560" max="12809" width="9.1796875" style="5"/>
    <col min="12810" max="12810" width="24.7265625" style="5" customWidth="1"/>
    <col min="12811" max="12811" width="3" style="5" bestFit="1" customWidth="1"/>
    <col min="12812" max="12812" width="63.54296875" style="5" bestFit="1" customWidth="1"/>
    <col min="12813" max="12813" width="5.54296875" style="5" bestFit="1" customWidth="1"/>
    <col min="12814" max="12814" width="5.1796875" style="5" customWidth="1"/>
    <col min="12815" max="12815" width="5" style="5" customWidth="1"/>
    <col min="12816" max="13065" width="9.1796875" style="5"/>
    <col min="13066" max="13066" width="24.7265625" style="5" customWidth="1"/>
    <col min="13067" max="13067" width="3" style="5" bestFit="1" customWidth="1"/>
    <col min="13068" max="13068" width="63.54296875" style="5" bestFit="1" customWidth="1"/>
    <col min="13069" max="13069" width="5.54296875" style="5" bestFit="1" customWidth="1"/>
    <col min="13070" max="13070" width="5.1796875" style="5" customWidth="1"/>
    <col min="13071" max="13071" width="5" style="5" customWidth="1"/>
    <col min="13072" max="13321" width="9.1796875" style="5"/>
    <col min="13322" max="13322" width="24.7265625" style="5" customWidth="1"/>
    <col min="13323" max="13323" width="3" style="5" bestFit="1" customWidth="1"/>
    <col min="13324" max="13324" width="63.54296875" style="5" bestFit="1" customWidth="1"/>
    <col min="13325" max="13325" width="5.54296875" style="5" bestFit="1" customWidth="1"/>
    <col min="13326" max="13326" width="5.1796875" style="5" customWidth="1"/>
    <col min="13327" max="13327" width="5" style="5" customWidth="1"/>
    <col min="13328" max="13577" width="9.1796875" style="5"/>
    <col min="13578" max="13578" width="24.7265625" style="5" customWidth="1"/>
    <col min="13579" max="13579" width="3" style="5" bestFit="1" customWidth="1"/>
    <col min="13580" max="13580" width="63.54296875" style="5" bestFit="1" customWidth="1"/>
    <col min="13581" max="13581" width="5.54296875" style="5" bestFit="1" customWidth="1"/>
    <col min="13582" max="13582" width="5.1796875" style="5" customWidth="1"/>
    <col min="13583" max="13583" width="5" style="5" customWidth="1"/>
    <col min="13584" max="13833" width="9.1796875" style="5"/>
    <col min="13834" max="13834" width="24.7265625" style="5" customWidth="1"/>
    <col min="13835" max="13835" width="3" style="5" bestFit="1" customWidth="1"/>
    <col min="13836" max="13836" width="63.54296875" style="5" bestFit="1" customWidth="1"/>
    <col min="13837" max="13837" width="5.54296875" style="5" bestFit="1" customWidth="1"/>
    <col min="13838" max="13838" width="5.1796875" style="5" customWidth="1"/>
    <col min="13839" max="13839" width="5" style="5" customWidth="1"/>
    <col min="13840" max="14089" width="9.1796875" style="5"/>
    <col min="14090" max="14090" width="24.7265625" style="5" customWidth="1"/>
    <col min="14091" max="14091" width="3" style="5" bestFit="1" customWidth="1"/>
    <col min="14092" max="14092" width="63.54296875" style="5" bestFit="1" customWidth="1"/>
    <col min="14093" max="14093" width="5.54296875" style="5" bestFit="1" customWidth="1"/>
    <col min="14094" max="14094" width="5.1796875" style="5" customWidth="1"/>
    <col min="14095" max="14095" width="5" style="5" customWidth="1"/>
    <col min="14096" max="14345" width="9.1796875" style="5"/>
    <col min="14346" max="14346" width="24.7265625" style="5" customWidth="1"/>
    <col min="14347" max="14347" width="3" style="5" bestFit="1" customWidth="1"/>
    <col min="14348" max="14348" width="63.54296875" style="5" bestFit="1" customWidth="1"/>
    <col min="14349" max="14349" width="5.54296875" style="5" bestFit="1" customWidth="1"/>
    <col min="14350" max="14350" width="5.1796875" style="5" customWidth="1"/>
    <col min="14351" max="14351" width="5" style="5" customWidth="1"/>
    <col min="14352" max="14601" width="9.1796875" style="5"/>
    <col min="14602" max="14602" width="24.7265625" style="5" customWidth="1"/>
    <col min="14603" max="14603" width="3" style="5" bestFit="1" customWidth="1"/>
    <col min="14604" max="14604" width="63.54296875" style="5" bestFit="1" customWidth="1"/>
    <col min="14605" max="14605" width="5.54296875" style="5" bestFit="1" customWidth="1"/>
    <col min="14606" max="14606" width="5.1796875" style="5" customWidth="1"/>
    <col min="14607" max="14607" width="5" style="5" customWidth="1"/>
    <col min="14608" max="14857" width="9.1796875" style="5"/>
    <col min="14858" max="14858" width="24.7265625" style="5" customWidth="1"/>
    <col min="14859" max="14859" width="3" style="5" bestFit="1" customWidth="1"/>
    <col min="14860" max="14860" width="63.54296875" style="5" bestFit="1" customWidth="1"/>
    <col min="14861" max="14861" width="5.54296875" style="5" bestFit="1" customWidth="1"/>
    <col min="14862" max="14862" width="5.1796875" style="5" customWidth="1"/>
    <col min="14863" max="14863" width="5" style="5" customWidth="1"/>
    <col min="14864" max="15113" width="9.1796875" style="5"/>
    <col min="15114" max="15114" width="24.7265625" style="5" customWidth="1"/>
    <col min="15115" max="15115" width="3" style="5" bestFit="1" customWidth="1"/>
    <col min="15116" max="15116" width="63.54296875" style="5" bestFit="1" customWidth="1"/>
    <col min="15117" max="15117" width="5.54296875" style="5" bestFit="1" customWidth="1"/>
    <col min="15118" max="15118" width="5.1796875" style="5" customWidth="1"/>
    <col min="15119" max="15119" width="5" style="5" customWidth="1"/>
    <col min="15120" max="15369" width="9.1796875" style="5"/>
    <col min="15370" max="15370" width="24.7265625" style="5" customWidth="1"/>
    <col min="15371" max="15371" width="3" style="5" bestFit="1" customWidth="1"/>
    <col min="15372" max="15372" width="63.54296875" style="5" bestFit="1" customWidth="1"/>
    <col min="15373" max="15373" width="5.54296875" style="5" bestFit="1" customWidth="1"/>
    <col min="15374" max="15374" width="5.1796875" style="5" customWidth="1"/>
    <col min="15375" max="15375" width="5" style="5" customWidth="1"/>
    <col min="15376" max="15625" width="9.1796875" style="5"/>
    <col min="15626" max="15626" width="24.7265625" style="5" customWidth="1"/>
    <col min="15627" max="15627" width="3" style="5" bestFit="1" customWidth="1"/>
    <col min="15628" max="15628" width="63.54296875" style="5" bestFit="1" customWidth="1"/>
    <col min="15629" max="15629" width="5.54296875" style="5" bestFit="1" customWidth="1"/>
    <col min="15630" max="15630" width="5.1796875" style="5" customWidth="1"/>
    <col min="15631" max="15631" width="5" style="5" customWidth="1"/>
    <col min="15632" max="15881" width="9.1796875" style="5"/>
    <col min="15882" max="15882" width="24.7265625" style="5" customWidth="1"/>
    <col min="15883" max="15883" width="3" style="5" bestFit="1" customWidth="1"/>
    <col min="15884" max="15884" width="63.54296875" style="5" bestFit="1" customWidth="1"/>
    <col min="15885" max="15885" width="5.54296875" style="5" bestFit="1" customWidth="1"/>
    <col min="15886" max="15886" width="5.1796875" style="5" customWidth="1"/>
    <col min="15887" max="15887" width="5" style="5" customWidth="1"/>
    <col min="15888" max="16137" width="9.1796875" style="5"/>
    <col min="16138" max="16138" width="24.7265625" style="5" customWidth="1"/>
    <col min="16139" max="16139" width="3" style="5" bestFit="1" customWidth="1"/>
    <col min="16140" max="16140" width="63.54296875" style="5" bestFit="1" customWidth="1"/>
    <col min="16141" max="16141" width="5.54296875" style="5" bestFit="1" customWidth="1"/>
    <col min="16142" max="16142" width="5.1796875" style="5" customWidth="1"/>
    <col min="16143" max="16143" width="5" style="5" customWidth="1"/>
    <col min="16144" max="16384" width="9.1796875" style="5"/>
  </cols>
  <sheetData>
    <row r="1" spans="1:15" ht="13" x14ac:dyDescent="0.3">
      <c r="A1" s="5">
        <v>39</v>
      </c>
      <c r="C1" s="71">
        <v>15</v>
      </c>
      <c r="K1" s="71">
        <f>LEN(K2)</f>
        <v>15</v>
      </c>
      <c r="L1" s="75"/>
      <c r="M1" s="272" t="s">
        <v>3</v>
      </c>
      <c r="N1" s="272"/>
      <c r="O1" s="272"/>
    </row>
    <row r="2" spans="1:15" x14ac:dyDescent="0.25">
      <c r="B2" s="5" t="s">
        <v>4</v>
      </c>
      <c r="E2" s="5" t="str">
        <f>D8&amp;D18&amp;D35&amp;D41&amp;D46&amp;D53&amp;D65&amp;D83&amp;D101&amp;D108&amp;D115</f>
        <v>M355ASHTGNNNN0A</v>
      </c>
      <c r="G2" s="273" t="s">
        <v>5</v>
      </c>
      <c r="H2" s="274"/>
      <c r="J2" s="5" t="s">
        <v>4</v>
      </c>
      <c r="K2" s="5" t="str">
        <f>'Decode Model'!$C$2</f>
        <v>M355ASHTGNNNN0A</v>
      </c>
      <c r="M2" s="76"/>
    </row>
    <row r="3" spans="1:15" x14ac:dyDescent="0.25">
      <c r="G3" s="275" t="s">
        <v>6</v>
      </c>
      <c r="H3" s="276"/>
      <c r="M3" s="76"/>
    </row>
    <row r="4" spans="1:15" ht="13" x14ac:dyDescent="0.3">
      <c r="G4" s="77"/>
      <c r="H4" s="78"/>
      <c r="M4" s="277" t="s">
        <v>7</v>
      </c>
      <c r="N4" s="277"/>
      <c r="O4" s="277"/>
    </row>
    <row r="5" spans="1:15" x14ac:dyDescent="0.25">
      <c r="B5" s="5" t="str">
        <f>M355Data!$B$1</f>
        <v>M355 IEC 61000-4-30 Class A PQ Analyser</v>
      </c>
      <c r="G5" s="79" t="s">
        <v>8</v>
      </c>
      <c r="H5" s="79" t="s">
        <v>9</v>
      </c>
      <c r="M5" s="80" t="str">
        <f>K2</f>
        <v>M355ASHTGNNNN0A</v>
      </c>
      <c r="N5" s="81"/>
      <c r="O5" s="82"/>
    </row>
    <row r="6" spans="1:15" ht="13" x14ac:dyDescent="0.3">
      <c r="G6" s="79"/>
      <c r="H6" s="79"/>
      <c r="J6" s="83" t="s">
        <v>10</v>
      </c>
      <c r="M6" s="84" t="str">
        <f>VLOOKUP($J$8,$D$9:$E$11,2,FALSE)</f>
        <v>iSTAT M365 IEC 61000-4-30 Class A PQ Analyser</v>
      </c>
      <c r="N6" s="85"/>
      <c r="O6" s="86" t="str">
        <f>J8</f>
        <v>M355</v>
      </c>
    </row>
    <row r="7" spans="1:15" ht="13" x14ac:dyDescent="0.3">
      <c r="C7" s="87" t="s">
        <v>11</v>
      </c>
      <c r="D7" s="87" t="s">
        <v>12</v>
      </c>
      <c r="E7" s="88" t="s">
        <v>13</v>
      </c>
      <c r="F7" s="89" t="s">
        <v>14</v>
      </c>
      <c r="G7" s="79"/>
      <c r="H7" s="79"/>
      <c r="J7" s="90" t="s">
        <v>15</v>
      </c>
      <c r="M7" s="91" t="str">
        <f>$B$13</f>
        <v>Electrical Network:</v>
      </c>
      <c r="N7" s="85" t="str">
        <f>E13</f>
        <v>Menu Configurable</v>
      </c>
      <c r="O7" s="86"/>
    </row>
    <row r="8" spans="1:15" ht="13" x14ac:dyDescent="0.3">
      <c r="B8" s="214" t="str">
        <f>M355Data!$B$5</f>
        <v>Function:</v>
      </c>
      <c r="C8" s="92">
        <v>1</v>
      </c>
      <c r="D8" s="93" t="str">
        <f>VLOOKUP($C$8,$C$9:$E$11,2,FALSE)</f>
        <v>M355</v>
      </c>
      <c r="E8" s="94" t="str">
        <f>VLOOKUP($C$8,$C$9:$E$11,3,FALSE)</f>
        <v>iSTAT M365 IEC 61000-4-30 Class A PQ Analyser</v>
      </c>
      <c r="F8" s="95"/>
      <c r="G8" s="79"/>
      <c r="H8" s="79"/>
      <c r="J8" s="83" t="str">
        <f>MID($K$2,1,4)</f>
        <v>M355</v>
      </c>
      <c r="M8" s="91" t="str">
        <f>$B$18</f>
        <v>Factory Allocated:</v>
      </c>
      <c r="N8" s="85" t="str">
        <f>VLOOKUP($J$18,$D$19:$E$21,2,FALSE)</f>
        <v>Factory Allocated</v>
      </c>
      <c r="O8" s="86" t="str">
        <f>$J$18</f>
        <v>A</v>
      </c>
    </row>
    <row r="9" spans="1:15" ht="13" x14ac:dyDescent="0.3">
      <c r="C9" s="91">
        <v>1</v>
      </c>
      <c r="D9" s="96" t="str">
        <f>HLOOKUP(M355Data!$A$1,M355Data!$C$4:$C$187,H9,FALSE)</f>
        <v>M355</v>
      </c>
      <c r="E9" s="97" t="str">
        <f>HLOOKUP(M355Data!$A$1,M355Data!$C$4:$C$187,G9,FALSE)</f>
        <v>iSTAT M365 IEC 61000-4-30 Class A PQ Analyser</v>
      </c>
      <c r="F9" s="95"/>
      <c r="G9" s="79">
        <v>2</v>
      </c>
      <c r="H9" s="79">
        <v>5</v>
      </c>
      <c r="J9" s="90"/>
      <c r="M9" s="91" t="str">
        <f>$B$24</f>
        <v>Accuracy:</v>
      </c>
      <c r="N9" s="85" t="str">
        <f>$E$24</f>
        <v>0.1%, 0.2S Energy</v>
      </c>
      <c r="O9" s="86"/>
    </row>
    <row r="10" spans="1:15" ht="13" x14ac:dyDescent="0.3">
      <c r="C10" s="91">
        <v>2</v>
      </c>
      <c r="D10" s="98"/>
      <c r="E10" s="99"/>
      <c r="F10" s="95"/>
      <c r="G10" s="79"/>
      <c r="H10" s="79"/>
      <c r="J10" s="90"/>
      <c r="M10" s="91" t="str">
        <f>$B$29</f>
        <v>Protocol:</v>
      </c>
      <c r="N10" s="85" t="str">
        <f>$E$29</f>
        <v>MODBUS RTU/TCP and DNP3 Level 1</v>
      </c>
      <c r="O10" s="86"/>
    </row>
    <row r="11" spans="1:15" ht="13" x14ac:dyDescent="0.3">
      <c r="C11" s="100">
        <v>3</v>
      </c>
      <c r="D11" s="101"/>
      <c r="E11" s="102"/>
      <c r="F11" s="95"/>
      <c r="G11" s="79"/>
      <c r="H11" s="79"/>
      <c r="J11" s="90"/>
      <c r="M11" s="91" t="str">
        <f>$B$35</f>
        <v>Nominal frequency:</v>
      </c>
      <c r="N11" s="85" t="str">
        <f>VLOOKUP($J$35,$D$36:$E$39,2,FALSE)</f>
        <v>50/60 Hz</v>
      </c>
      <c r="O11" s="86" t="str">
        <f>$J$35</f>
        <v>S</v>
      </c>
    </row>
    <row r="12" spans="1:15" ht="13" x14ac:dyDescent="0.3">
      <c r="G12" s="79"/>
      <c r="H12" s="79"/>
      <c r="J12" s="90"/>
      <c r="M12" s="91" t="str">
        <f>$B$41</f>
        <v>Power supply:</v>
      </c>
      <c r="N12" s="85" t="str">
        <f>VLOOKUP($J$41,$D$42:$E$44,2,FALSE)</f>
        <v>Universal High (70 ... 300 Vdc, 80 ... 276 Vac)</v>
      </c>
      <c r="O12" s="86" t="str">
        <f>$J$41</f>
        <v>H</v>
      </c>
    </row>
    <row r="13" spans="1:15" ht="13" x14ac:dyDescent="0.3">
      <c r="B13" s="214" t="str">
        <f>M355Data!$B$14</f>
        <v>Electrical Network:</v>
      </c>
      <c r="C13" s="103">
        <v>1</v>
      </c>
      <c r="D13" s="104">
        <f>VLOOKUP($C$13,$C$14:$E$16,2,FALSE)</f>
        <v>0</v>
      </c>
      <c r="E13" s="103" t="str">
        <f>VLOOKUP($C$13,$C$14:$E$16,3,FALSE)</f>
        <v>Menu Configurable</v>
      </c>
      <c r="F13" s="95"/>
      <c r="G13" s="79"/>
      <c r="H13" s="79"/>
      <c r="J13" s="90"/>
      <c r="M13" s="91" t="str">
        <f>$B$46</f>
        <v>Communications:</v>
      </c>
      <c r="N13" s="85" t="str">
        <f>VLOOKUP($J$46,$D$47:$E$51,2,FALSE)</f>
        <v>Serial RS232/RS485 - Terminals</v>
      </c>
      <c r="O13" s="86" t="str">
        <f>$J$46</f>
        <v>T</v>
      </c>
    </row>
    <row r="14" spans="1:15" ht="13" x14ac:dyDescent="0.3">
      <c r="C14" s="91">
        <v>1</v>
      </c>
      <c r="D14" s="105">
        <f>HLOOKUP(M355Data!$A$1,M355Data!$C$4:$C$187,H14,FALSE)</f>
        <v>0</v>
      </c>
      <c r="E14" s="97" t="str">
        <f>HLOOKUP(M355Data!$A$1,M355Data!$C$4:$C$187,G14,FALSE)</f>
        <v>Menu Configurable</v>
      </c>
      <c r="F14" s="95"/>
      <c r="G14" s="79">
        <v>11</v>
      </c>
      <c r="H14" s="79">
        <v>13</v>
      </c>
      <c r="J14" s="90"/>
      <c r="M14" s="91" t="str">
        <f>$B$53</f>
        <v>Display:</v>
      </c>
      <c r="N14" s="85" t="str">
        <f>VLOOKUP($J$53,$D$54:$E$58,2,FALSE)</f>
        <v>Green / Yellow</v>
      </c>
      <c r="O14" s="86" t="str">
        <f>$J$53</f>
        <v>G</v>
      </c>
    </row>
    <row r="15" spans="1:15" ht="13" x14ac:dyDescent="0.3">
      <c r="C15" s="91">
        <v>2</v>
      </c>
      <c r="D15" s="106"/>
      <c r="E15" s="99"/>
      <c r="F15" s="95"/>
      <c r="G15" s="79"/>
      <c r="H15" s="79"/>
      <c r="J15" s="90"/>
      <c r="M15" s="91" t="str">
        <f>$B$60</f>
        <v>Memory card slot:</v>
      </c>
      <c r="N15" s="85" t="str">
        <f>$E$60</f>
        <v>Full size MMC/SD</v>
      </c>
      <c r="O15" s="86"/>
    </row>
    <row r="16" spans="1:15" x14ac:dyDescent="0.25">
      <c r="C16" s="100">
        <v>3</v>
      </c>
      <c r="D16" s="107"/>
      <c r="E16" s="102"/>
      <c r="F16" s="95"/>
      <c r="G16" s="79"/>
      <c r="H16" s="79"/>
      <c r="J16" s="108"/>
      <c r="M16" s="91" t="str">
        <f>$B$65</f>
        <v>Module 1:</v>
      </c>
      <c r="N16" s="85" t="str">
        <f>VLOOKUP($J$65,$D$66:$E$81,2,FALSE)</f>
        <v>Not Fitted</v>
      </c>
      <c r="O16" s="86" t="str">
        <f>$J$65</f>
        <v>N</v>
      </c>
    </row>
    <row r="17" spans="2:15" x14ac:dyDescent="0.25">
      <c r="G17" s="79"/>
      <c r="H17" s="79"/>
      <c r="J17" s="108"/>
      <c r="M17" s="91" t="str">
        <f>$B$83</f>
        <v>Module 2:</v>
      </c>
      <c r="N17" s="85" t="str">
        <f>VLOOKUP($J$83,$D$84:$E$99,2,FALSE)</f>
        <v>Not Fitted</v>
      </c>
      <c r="O17" s="86" t="str">
        <f>$J$83</f>
        <v>N</v>
      </c>
    </row>
    <row r="18" spans="2:15" ht="13" x14ac:dyDescent="0.3">
      <c r="B18" s="214" t="str">
        <f>M355Data!$B$21</f>
        <v>Factory Allocated:</v>
      </c>
      <c r="C18" s="103">
        <v>1</v>
      </c>
      <c r="D18" s="104" t="str">
        <f>VLOOKUP($C$18,$C$19:$E$21,2,FALSE)</f>
        <v>A</v>
      </c>
      <c r="E18" s="103" t="str">
        <f>VLOOKUP($C$18,$C$19:$E$21,3,FALSE)</f>
        <v>Factory Allocated</v>
      </c>
      <c r="F18" s="95"/>
      <c r="G18" s="79"/>
      <c r="H18" s="79"/>
      <c r="J18" s="90" t="str">
        <f>MID($K$2,5,1)</f>
        <v>A</v>
      </c>
      <c r="M18" s="91" t="str">
        <f>$B$101</f>
        <v>Module A:</v>
      </c>
      <c r="N18" s="85" t="str">
        <f>VLOOKUP($J$101,$D$102:$E$106,2,FALSE)</f>
        <v>Not Fitted</v>
      </c>
      <c r="O18" s="86" t="str">
        <f>$J$101</f>
        <v>N</v>
      </c>
    </row>
    <row r="19" spans="2:15" x14ac:dyDescent="0.25">
      <c r="C19" s="91">
        <v>1</v>
      </c>
      <c r="D19" s="105" t="str">
        <f>HLOOKUP(M355Data!$A$1,M355Data!$C$4:$C$187,H19,FALSE)</f>
        <v>A</v>
      </c>
      <c r="E19" s="97" t="str">
        <f>HLOOKUP(M355Data!$A$1,M355Data!$C$4:$C$187,G19,FALSE)</f>
        <v>Factory Allocated</v>
      </c>
      <c r="F19" s="95"/>
      <c r="G19" s="79">
        <v>18</v>
      </c>
      <c r="H19" s="79">
        <v>20</v>
      </c>
      <c r="J19" s="108"/>
      <c r="M19" s="91" t="str">
        <f>$B$108</f>
        <v>Module B:</v>
      </c>
      <c r="N19" s="85" t="str">
        <f>VLOOKUP($J$108,$D$109:$E$113,2,FALSE)</f>
        <v>Not Fitted</v>
      </c>
      <c r="O19" s="86" t="str">
        <f>$J$108</f>
        <v>N</v>
      </c>
    </row>
    <row r="20" spans="2:15" x14ac:dyDescent="0.25">
      <c r="C20" s="91">
        <v>2</v>
      </c>
      <c r="D20" s="106"/>
      <c r="E20" s="99"/>
      <c r="F20" s="95"/>
      <c r="G20" s="79"/>
      <c r="H20" s="79"/>
      <c r="J20" s="108"/>
      <c r="M20" s="91" t="str">
        <f>$B$115</f>
        <v>Design Suffix:</v>
      </c>
      <c r="N20" s="85" t="str">
        <f>VLOOKUP($J$115,$D$116:$E$118,2,FALSE)</f>
        <v>Factory Allocated</v>
      </c>
      <c r="O20" s="86" t="str">
        <f>$J$115</f>
        <v>0A</v>
      </c>
    </row>
    <row r="21" spans="2:15" x14ac:dyDescent="0.25">
      <c r="C21" s="100">
        <v>3</v>
      </c>
      <c r="D21" s="107"/>
      <c r="E21" s="102"/>
      <c r="F21" s="95"/>
      <c r="G21" s="79"/>
      <c r="H21" s="79"/>
      <c r="J21" s="108"/>
      <c r="L21" s="95"/>
      <c r="M21" s="109"/>
      <c r="N21" s="85"/>
      <c r="O21" s="86"/>
    </row>
    <row r="22" spans="2:15" x14ac:dyDescent="0.25">
      <c r="G22" s="79"/>
      <c r="H22" s="79"/>
      <c r="J22" s="108"/>
      <c r="L22" s="95"/>
      <c r="M22" s="110"/>
      <c r="N22" s="111"/>
      <c r="O22" s="112"/>
    </row>
    <row r="23" spans="2:15" x14ac:dyDescent="0.25">
      <c r="G23" s="79"/>
      <c r="H23" s="79"/>
      <c r="J23" s="108"/>
      <c r="L23" s="95"/>
      <c r="M23" s="95"/>
    </row>
    <row r="24" spans="2:15" x14ac:dyDescent="0.25">
      <c r="B24" s="214" t="str">
        <f>M355Data!$B$28</f>
        <v>Accuracy:</v>
      </c>
      <c r="C24" s="103">
        <v>1</v>
      </c>
      <c r="D24" s="104">
        <f>VLOOKUP($C$24,$C$25:$E$27,2,FALSE)</f>
        <v>0</v>
      </c>
      <c r="E24" s="103" t="str">
        <f>VLOOKUP($C$24,$C$25:$E$27,3,FALSE)</f>
        <v>0.1%, 0.2S Energy</v>
      </c>
      <c r="F24" s="95"/>
      <c r="G24" s="79"/>
      <c r="H24" s="79"/>
      <c r="J24" s="108"/>
      <c r="L24" s="95"/>
      <c r="M24" s="95"/>
    </row>
    <row r="25" spans="2:15" x14ac:dyDescent="0.25">
      <c r="C25" s="91">
        <v>1</v>
      </c>
      <c r="D25" s="96">
        <f>HLOOKUP(M355Data!$A$1,M355Data!$C$4:$C$187,H25,FALSE)</f>
        <v>0</v>
      </c>
      <c r="E25" s="97" t="str">
        <f>HLOOKUP(M355Data!$A$1,M355Data!$C$4:$C$187,G25,FALSE)</f>
        <v>0.1%, 0.2S Energy</v>
      </c>
      <c r="F25" s="95"/>
      <c r="G25" s="79">
        <v>25</v>
      </c>
      <c r="H25" s="79">
        <v>27</v>
      </c>
      <c r="J25" s="108"/>
      <c r="L25" s="95"/>
      <c r="M25" s="95"/>
    </row>
    <row r="26" spans="2:15" x14ac:dyDescent="0.25">
      <c r="C26" s="91">
        <v>2</v>
      </c>
      <c r="D26" s="98"/>
      <c r="E26" s="99"/>
      <c r="F26" s="95"/>
      <c r="G26" s="79"/>
      <c r="H26" s="79"/>
      <c r="J26" s="108"/>
      <c r="K26" s="85"/>
      <c r="L26" s="95"/>
      <c r="M26" s="95"/>
    </row>
    <row r="27" spans="2:15" x14ac:dyDescent="0.25">
      <c r="C27" s="100">
        <v>3</v>
      </c>
      <c r="D27" s="101"/>
      <c r="E27" s="102"/>
      <c r="F27" s="95"/>
      <c r="G27" s="79"/>
      <c r="H27" s="79"/>
      <c r="J27" s="108"/>
      <c r="K27" s="85"/>
      <c r="L27" s="95"/>
      <c r="M27" s="95"/>
    </row>
    <row r="28" spans="2:15" x14ac:dyDescent="0.25">
      <c r="G28" s="79"/>
      <c r="H28" s="79"/>
      <c r="J28" s="108"/>
      <c r="K28" s="85"/>
      <c r="L28" s="95"/>
      <c r="M28" s="95"/>
    </row>
    <row r="29" spans="2:15" x14ac:dyDescent="0.25">
      <c r="B29" s="214" t="str">
        <f>M355Data!B35</f>
        <v>Protocol:</v>
      </c>
      <c r="C29" s="103">
        <v>1</v>
      </c>
      <c r="D29" s="104">
        <f>VLOOKUP($C$29,$C$30:$E$33,2,FALSE)</f>
        <v>0</v>
      </c>
      <c r="E29" s="103" t="str">
        <f>VLOOKUP($C$29,$C$30:$E$33,3,FALSE)</f>
        <v>MODBUS RTU/TCP and DNP3 Level 1</v>
      </c>
      <c r="F29" s="95"/>
      <c r="G29" s="79"/>
      <c r="H29" s="79"/>
      <c r="J29" s="108"/>
      <c r="K29" s="85"/>
      <c r="L29" s="95"/>
      <c r="M29" s="95"/>
    </row>
    <row r="30" spans="2:15" x14ac:dyDescent="0.25">
      <c r="C30" s="80">
        <v>1</v>
      </c>
      <c r="D30" s="96">
        <f>HLOOKUP(M355Data!$A$1,M355Data!$C$4:$C$187,H30,FALSE)</f>
        <v>0</v>
      </c>
      <c r="E30" s="97" t="str">
        <f>HLOOKUP(M355Data!$A$1,M355Data!$C$4:$C$187,G30,FALSE)</f>
        <v>MODBUS RTU/TCP and DNP3 Level 1</v>
      </c>
      <c r="F30" s="95"/>
      <c r="G30" s="79">
        <v>32</v>
      </c>
      <c r="H30" s="79">
        <v>34</v>
      </c>
      <c r="J30" s="108"/>
      <c r="K30" s="85"/>
      <c r="L30" s="95"/>
      <c r="M30" s="95"/>
    </row>
    <row r="31" spans="2:15" x14ac:dyDescent="0.25">
      <c r="C31" s="91">
        <v>2</v>
      </c>
      <c r="D31" s="98"/>
      <c r="E31" s="99"/>
      <c r="F31" s="95"/>
      <c r="G31" s="79"/>
      <c r="H31" s="79"/>
      <c r="J31" s="108"/>
      <c r="K31" s="85"/>
      <c r="L31" s="95"/>
      <c r="M31" s="95"/>
    </row>
    <row r="32" spans="2:15" x14ac:dyDescent="0.25">
      <c r="C32" s="91">
        <v>3</v>
      </c>
      <c r="D32" s="98"/>
      <c r="E32" s="99"/>
      <c r="F32" s="95"/>
      <c r="G32" s="79"/>
      <c r="H32" s="79"/>
      <c r="J32" s="108"/>
      <c r="K32" s="85"/>
      <c r="L32" s="113"/>
      <c r="M32" s="95"/>
    </row>
    <row r="33" spans="2:14" x14ac:dyDescent="0.25">
      <c r="C33" s="100">
        <v>4</v>
      </c>
      <c r="D33" s="101"/>
      <c r="E33" s="102"/>
      <c r="F33" s="95"/>
      <c r="G33" s="79"/>
      <c r="H33" s="79"/>
      <c r="J33" s="108"/>
      <c r="K33" s="85"/>
      <c r="L33" s="114"/>
      <c r="M33" s="95"/>
    </row>
    <row r="34" spans="2:14" ht="13" x14ac:dyDescent="0.3">
      <c r="G34" s="79"/>
      <c r="H34" s="79"/>
      <c r="J34" s="90"/>
      <c r="K34" s="85"/>
      <c r="L34" s="113"/>
      <c r="M34" s="95"/>
    </row>
    <row r="35" spans="2:14" ht="13" x14ac:dyDescent="0.3">
      <c r="B35" s="214" t="str">
        <f>M355Data!B42</f>
        <v>Nominal frequency:</v>
      </c>
      <c r="C35" s="103">
        <v>1</v>
      </c>
      <c r="D35" s="93" t="str">
        <f>VLOOKUP($C$35,$C$36:$E$39,2,FALSE)</f>
        <v>S</v>
      </c>
      <c r="E35" s="94" t="str">
        <f>VLOOKUP($C$35,$C$36:$E$39,3,FALSE)</f>
        <v>50/60 Hz</v>
      </c>
      <c r="F35" s="95"/>
      <c r="G35" s="79"/>
      <c r="H35" s="79"/>
      <c r="J35" s="90" t="str">
        <f>MID($K$2,6,1)</f>
        <v>S</v>
      </c>
      <c r="K35" s="95"/>
      <c r="L35" s="113"/>
      <c r="M35" s="95"/>
      <c r="N35" s="95"/>
    </row>
    <row r="36" spans="2:14" x14ac:dyDescent="0.25">
      <c r="C36" s="80">
        <v>1</v>
      </c>
      <c r="D36" s="96" t="str">
        <f>HLOOKUP(M355Data!$A$1,M355Data!$C$4:$C$187,H36,FALSE)</f>
        <v>S</v>
      </c>
      <c r="E36" s="97" t="str">
        <f>HLOOKUP(M355Data!$A$1,M355Data!$C$4:$C$187,G36,FALSE)</f>
        <v>50/60 Hz</v>
      </c>
      <c r="F36" s="115" t="str">
        <f>D36&amp;" - "&amp;E36</f>
        <v>S - 50/60 Hz</v>
      </c>
      <c r="G36" s="116">
        <v>39</v>
      </c>
      <c r="H36" s="79">
        <v>43</v>
      </c>
      <c r="J36" s="108"/>
      <c r="K36" s="95"/>
      <c r="L36" s="113"/>
      <c r="M36" s="117"/>
      <c r="N36" s="95"/>
    </row>
    <row r="37" spans="2:14" x14ac:dyDescent="0.25">
      <c r="C37" s="91">
        <v>2</v>
      </c>
      <c r="D37" s="98" t="str">
        <f>HLOOKUP(M355Data!$A$1,M355Data!$C$4:$C$187,H37,FALSE)</f>
        <v>A</v>
      </c>
      <c r="E37" s="99" t="str">
        <f>HLOOKUP(M355Data!$A$1,M355Data!$C$4:$C$187,G37,FALSE)</f>
        <v>400 Hz</v>
      </c>
      <c r="F37" s="118" t="str">
        <f>D37&amp;" - "&amp;E37</f>
        <v>A - 400 Hz</v>
      </c>
      <c r="G37" s="116">
        <v>40</v>
      </c>
      <c r="H37" s="79">
        <v>44</v>
      </c>
      <c r="J37" s="108"/>
      <c r="K37" s="95"/>
      <c r="L37" s="113"/>
      <c r="M37" s="117"/>
      <c r="N37" s="95"/>
    </row>
    <row r="38" spans="2:14" x14ac:dyDescent="0.25">
      <c r="C38" s="91">
        <v>3</v>
      </c>
      <c r="D38" s="98"/>
      <c r="E38" s="99"/>
      <c r="F38" s="118"/>
      <c r="G38" s="116"/>
      <c r="H38" s="79"/>
      <c r="J38" s="108"/>
      <c r="K38" s="95"/>
      <c r="L38" s="113"/>
      <c r="M38" s="95"/>
      <c r="N38" s="95"/>
    </row>
    <row r="39" spans="2:14" x14ac:dyDescent="0.25">
      <c r="C39" s="100">
        <v>4</v>
      </c>
      <c r="D39" s="101"/>
      <c r="E39" s="102"/>
      <c r="F39" s="119"/>
      <c r="G39" s="116"/>
      <c r="H39" s="79"/>
      <c r="J39" s="108"/>
      <c r="K39" s="95"/>
      <c r="L39" s="113"/>
      <c r="M39" s="95"/>
      <c r="N39" s="95"/>
    </row>
    <row r="40" spans="2:14" x14ac:dyDescent="0.25">
      <c r="G40" s="79"/>
      <c r="H40" s="79"/>
      <c r="J40" s="108"/>
      <c r="K40" s="95"/>
      <c r="L40" s="113"/>
      <c r="M40" s="95"/>
      <c r="N40" s="95"/>
    </row>
    <row r="41" spans="2:14" ht="13" x14ac:dyDescent="0.3">
      <c r="B41" s="214" t="str">
        <f>M355Data!$B$53</f>
        <v>Power supply:</v>
      </c>
      <c r="C41" s="103">
        <v>1</v>
      </c>
      <c r="D41" s="104" t="str">
        <f>VLOOKUP($C$41,$C$42:$E$44,2,FALSE)</f>
        <v>H</v>
      </c>
      <c r="E41" s="103" t="str">
        <f>VLOOKUP($C$41,$C$42:$E$44,3,FALSE)</f>
        <v>Universal High (70 ... 300 Vdc, 80 ... 276 Vac)</v>
      </c>
      <c r="F41" s="95"/>
      <c r="G41" s="79"/>
      <c r="H41" s="79"/>
      <c r="J41" s="90" t="str">
        <f>MID($K$2,7,1)</f>
        <v>H</v>
      </c>
      <c r="K41" s="95"/>
      <c r="L41" s="113"/>
      <c r="M41" s="95"/>
      <c r="N41" s="95"/>
    </row>
    <row r="42" spans="2:14" ht="13" x14ac:dyDescent="0.3">
      <c r="C42" s="99">
        <v>1</v>
      </c>
      <c r="D42" s="96" t="str">
        <f>HLOOKUP(M355Data!$A$1,M355Data!$C$4:$C$187,H42,FALSE)</f>
        <v>H</v>
      </c>
      <c r="E42" s="97" t="str">
        <f>HLOOKUP(M355Data!$A$1,M355Data!$C$4:$C$187,G42,FALSE)</f>
        <v>Universal High (70 ... 300 Vdc, 80 ... 276 Vac)</v>
      </c>
      <c r="F42" s="115" t="str">
        <f>D42&amp;" - "&amp;E42</f>
        <v>H - Universal High (70 ... 300 Vdc, 80 ... 276 Vac)</v>
      </c>
      <c r="G42" s="116">
        <v>50</v>
      </c>
      <c r="H42" s="79">
        <v>53</v>
      </c>
      <c r="J42" s="90"/>
      <c r="K42" s="95"/>
      <c r="L42" s="113"/>
      <c r="M42" s="95"/>
      <c r="N42" s="95"/>
    </row>
    <row r="43" spans="2:14" ht="13" x14ac:dyDescent="0.3">
      <c r="C43" s="99">
        <v>2</v>
      </c>
      <c r="D43" s="86" t="str">
        <f>HLOOKUP(M355Data!$A$1,M355Data!$C$4:$C$187,H43,FALSE)</f>
        <v>L</v>
      </c>
      <c r="E43" s="99" t="str">
        <f>HLOOKUP(M355Data!$A$1,M355Data!$C$4:$C$187,G43,FALSE)</f>
        <v>Universal Low (19 ... 70 Vdc, 48 ... 77 Vac)</v>
      </c>
      <c r="F43" s="118" t="str">
        <f>D43&amp;" - "&amp;E43</f>
        <v>L - Universal Low (19 ... 70 Vdc, 48 ... 77 Vac)</v>
      </c>
      <c r="G43" s="116">
        <v>51</v>
      </c>
      <c r="H43" s="79">
        <v>54</v>
      </c>
      <c r="J43" s="90"/>
      <c r="K43" s="95"/>
      <c r="L43" s="113"/>
      <c r="M43" s="95"/>
      <c r="N43" s="95"/>
    </row>
    <row r="44" spans="2:14" x14ac:dyDescent="0.25">
      <c r="C44" s="102">
        <v>3</v>
      </c>
      <c r="D44" s="112"/>
      <c r="E44" s="102"/>
      <c r="F44" s="119"/>
      <c r="G44" s="116"/>
      <c r="H44" s="79"/>
      <c r="J44" s="108"/>
      <c r="K44" s="95"/>
      <c r="L44" s="113"/>
      <c r="M44" s="95"/>
      <c r="N44" s="95"/>
    </row>
    <row r="45" spans="2:14" x14ac:dyDescent="0.25">
      <c r="C45" s="85"/>
      <c r="D45" s="120"/>
      <c r="E45" s="85"/>
      <c r="F45" s="95"/>
      <c r="G45" s="79"/>
      <c r="H45" s="79"/>
      <c r="J45" s="108"/>
      <c r="K45" s="95"/>
      <c r="L45" s="95"/>
      <c r="M45" s="95"/>
      <c r="N45" s="95"/>
    </row>
    <row r="46" spans="2:14" ht="13" x14ac:dyDescent="0.3">
      <c r="B46" s="214" t="str">
        <f>M355Data!$B$62</f>
        <v>Communications:</v>
      </c>
      <c r="C46" s="92">
        <v>1</v>
      </c>
      <c r="D46" s="104" t="str">
        <f>VLOOKUP($C$46,$C$47:$E$51,2,FALSE)</f>
        <v>T</v>
      </c>
      <c r="E46" s="103" t="str">
        <f>VLOOKUP($C$46,$C$47:$E$51,3,FALSE)</f>
        <v>Serial RS232/RS485 - Terminals</v>
      </c>
      <c r="F46" s="95"/>
      <c r="G46" s="79"/>
      <c r="H46" s="79"/>
      <c r="J46" s="90" t="str">
        <f>MID($K$2,8,1)</f>
        <v>T</v>
      </c>
      <c r="K46" s="95"/>
      <c r="L46" s="95"/>
      <c r="M46" s="95"/>
      <c r="N46" s="95"/>
    </row>
    <row r="47" spans="2:14" x14ac:dyDescent="0.25">
      <c r="C47" s="91">
        <v>1</v>
      </c>
      <c r="D47" s="96" t="str">
        <f>HLOOKUP(M355Data!$A$1,M355Data!$C$4:$C$187,H47,FALSE)</f>
        <v>T</v>
      </c>
      <c r="E47" s="97" t="str">
        <f>HLOOKUP(M355Data!$A$1,M355Data!$C$4:$C$187,G47,FALSE)</f>
        <v>Serial RS232/RS485 - Terminals</v>
      </c>
      <c r="F47" s="115" t="str">
        <f>D47&amp;" - "&amp;E47</f>
        <v>T - Serial RS232/RS485 - Terminals</v>
      </c>
      <c r="G47" s="116">
        <v>59</v>
      </c>
      <c r="H47" s="79">
        <v>64</v>
      </c>
      <c r="J47" s="108"/>
      <c r="L47" s="113"/>
      <c r="M47" s="95"/>
    </row>
    <row r="48" spans="2:14" x14ac:dyDescent="0.25">
      <c r="C48" s="91">
        <v>2</v>
      </c>
      <c r="D48" s="98" t="str">
        <f>HLOOKUP(M355Data!$A$1,M355Data!$C$4:$C$187,H48,FALSE)</f>
        <v>E</v>
      </c>
      <c r="E48" s="99" t="str">
        <f>HLOOKUP(M355Data!$A$1,M355Data!$C$4:$C$187,G48,FALSE)</f>
        <v>Ethernet (RJ45) + USB (type B)</v>
      </c>
      <c r="F48" s="118" t="str">
        <f>D48&amp;" - "&amp;E48</f>
        <v>E - Ethernet (RJ45) + USB (type B)</v>
      </c>
      <c r="G48" s="116">
        <v>60</v>
      </c>
      <c r="H48" s="79">
        <v>65</v>
      </c>
      <c r="J48" s="108"/>
      <c r="L48" s="114"/>
      <c r="M48" s="95"/>
    </row>
    <row r="49" spans="2:13" x14ac:dyDescent="0.25">
      <c r="C49" s="91">
        <v>3</v>
      </c>
      <c r="D49" s="98" t="str">
        <f>HLOOKUP(M355Data!$A$1,M355Data!$C$4:$C$187,H49,FALSE)</f>
        <v>U</v>
      </c>
      <c r="E49" s="99" t="str">
        <f>HLOOKUP(M355Data!$A$1,M355Data!$C$4:$C$187,G49,FALSE)</f>
        <v>USB (type B)</v>
      </c>
      <c r="F49" s="118" t="str">
        <f>D49&amp;" - "&amp;E49</f>
        <v>U - USB (type B)</v>
      </c>
      <c r="G49" s="116">
        <v>61</v>
      </c>
      <c r="H49" s="79">
        <v>66</v>
      </c>
      <c r="J49" s="108"/>
      <c r="L49" s="95"/>
      <c r="M49" s="95"/>
    </row>
    <row r="50" spans="2:13" ht="13" x14ac:dyDescent="0.3">
      <c r="C50" s="91">
        <v>4</v>
      </c>
      <c r="D50" s="98"/>
      <c r="E50" s="99"/>
      <c r="F50" s="118"/>
      <c r="G50" s="116"/>
      <c r="H50" s="79"/>
      <c r="J50" s="90"/>
      <c r="L50" s="95"/>
      <c r="M50" s="95"/>
    </row>
    <row r="51" spans="2:13" x14ac:dyDescent="0.25">
      <c r="C51" s="100">
        <v>5</v>
      </c>
      <c r="D51" s="101"/>
      <c r="E51" s="102"/>
      <c r="F51" s="119"/>
      <c r="G51" s="116"/>
      <c r="H51" s="79"/>
      <c r="J51" s="108"/>
      <c r="L51" s="113"/>
      <c r="M51" s="95"/>
    </row>
    <row r="52" spans="2:13" x14ac:dyDescent="0.25">
      <c r="G52" s="79"/>
      <c r="H52" s="79"/>
      <c r="J52" s="108"/>
      <c r="L52" s="113"/>
      <c r="M52" s="117"/>
    </row>
    <row r="53" spans="2:13" ht="13" x14ac:dyDescent="0.3">
      <c r="B53" s="214" t="str">
        <f>M355Data!$B$75</f>
        <v>Display:</v>
      </c>
      <c r="C53" s="103">
        <v>1</v>
      </c>
      <c r="D53" s="104" t="str">
        <f>VLOOKUP($C$53,$C$54:$E$58,2,FALSE)</f>
        <v>G</v>
      </c>
      <c r="E53" s="103" t="str">
        <f>VLOOKUP($C$53,$C$54:$E$58,3,FALSE)</f>
        <v>Green / Yellow</v>
      </c>
      <c r="F53" s="95"/>
      <c r="G53" s="79"/>
      <c r="H53" s="79"/>
      <c r="J53" s="90" t="str">
        <f>MID($K$2,9,1)</f>
        <v>G</v>
      </c>
      <c r="L53" s="113"/>
      <c r="M53" s="117"/>
    </row>
    <row r="54" spans="2:13" x14ac:dyDescent="0.25">
      <c r="C54" s="80">
        <v>1</v>
      </c>
      <c r="D54" s="96" t="str">
        <f>HLOOKUP(M355Data!$A$1,M355Data!$C$4:$C$187,H54,FALSE)</f>
        <v>G</v>
      </c>
      <c r="E54" s="97" t="str">
        <f>HLOOKUP(M355Data!$A$1,M355Data!$C$4:$C$187,G54,FALSE)</f>
        <v>Green / Yellow</v>
      </c>
      <c r="F54" s="115" t="str">
        <f>D54&amp;" - "&amp;E54</f>
        <v>G - Green / Yellow</v>
      </c>
      <c r="G54" s="116">
        <v>72</v>
      </c>
      <c r="H54" s="79">
        <v>75</v>
      </c>
      <c r="J54" s="108"/>
      <c r="L54" s="113"/>
      <c r="M54" s="117"/>
    </row>
    <row r="55" spans="2:13" ht="13" x14ac:dyDescent="0.3">
      <c r="C55" s="91">
        <v>2</v>
      </c>
      <c r="D55" s="98" t="str">
        <f>HLOOKUP(M355Data!$A$1,M355Data!$C$4:$C$187,H55,FALSE)</f>
        <v>X</v>
      </c>
      <c r="E55" s="99" t="str">
        <f>HLOOKUP(M355Data!$A$1,M355Data!$C$4:$C$187,G55,FALSE)</f>
        <v>Red / Black</v>
      </c>
      <c r="F55" s="118" t="str">
        <f>D55&amp;" - "&amp;E55</f>
        <v>X - Red / Black</v>
      </c>
      <c r="G55" s="116">
        <v>73</v>
      </c>
      <c r="H55" s="79">
        <v>76</v>
      </c>
      <c r="J55" s="90"/>
      <c r="L55" s="113"/>
      <c r="M55" s="117"/>
    </row>
    <row r="56" spans="2:13" ht="13" x14ac:dyDescent="0.3">
      <c r="C56" s="91">
        <v>3</v>
      </c>
      <c r="D56" s="98"/>
      <c r="E56" s="99"/>
      <c r="F56" s="118"/>
      <c r="G56" s="116"/>
      <c r="H56" s="79"/>
      <c r="J56" s="90"/>
      <c r="L56" s="113"/>
      <c r="M56" s="117"/>
    </row>
    <row r="57" spans="2:13" ht="13" x14ac:dyDescent="0.3">
      <c r="C57" s="91">
        <v>4</v>
      </c>
      <c r="D57" s="98"/>
      <c r="E57" s="99"/>
      <c r="F57" s="118"/>
      <c r="G57" s="116"/>
      <c r="H57" s="79"/>
      <c r="J57" s="90"/>
      <c r="L57" s="113"/>
      <c r="M57" s="117"/>
    </row>
    <row r="58" spans="2:13" ht="13" x14ac:dyDescent="0.3">
      <c r="C58" s="100">
        <v>5</v>
      </c>
      <c r="D58" s="101"/>
      <c r="E58" s="102"/>
      <c r="F58" s="119"/>
      <c r="G58" s="116"/>
      <c r="H58" s="79"/>
      <c r="J58" s="90"/>
      <c r="L58" s="113"/>
      <c r="M58" s="117"/>
    </row>
    <row r="59" spans="2:13" ht="13" x14ac:dyDescent="0.3">
      <c r="G59" s="79"/>
      <c r="H59" s="79"/>
      <c r="J59" s="90"/>
      <c r="L59" s="113"/>
      <c r="M59" s="117"/>
    </row>
    <row r="60" spans="2:13" ht="13" x14ac:dyDescent="0.3">
      <c r="B60" s="214" t="str">
        <f>M355Data!$B$84</f>
        <v>Memory card slot:</v>
      </c>
      <c r="C60" s="103">
        <v>1</v>
      </c>
      <c r="D60" s="104">
        <f>VLOOKUP($C$60,$C$61:$E$63,2,FALSE)</f>
        <v>0</v>
      </c>
      <c r="E60" s="103" t="str">
        <f>VLOOKUP($C$60,$C$61:$E$63,3,FALSE)</f>
        <v>Full size MMC/SD</v>
      </c>
      <c r="F60" s="95"/>
      <c r="G60" s="79"/>
      <c r="H60" s="79"/>
      <c r="J60" s="90"/>
      <c r="K60" s="113"/>
      <c r="L60" s="113"/>
      <c r="M60" s="95"/>
    </row>
    <row r="61" spans="2:13" ht="13" x14ac:dyDescent="0.3">
      <c r="C61" s="91">
        <v>1</v>
      </c>
      <c r="D61" s="96">
        <f>HLOOKUP(M355Data!$A$1,M355Data!$C$4:$C$187,H61,FALSE)</f>
        <v>0</v>
      </c>
      <c r="E61" s="97" t="str">
        <f>HLOOKUP(M355Data!$A$1,M355Data!$C$4:$C$187,G61,FALSE)</f>
        <v>Full size MMC/SD</v>
      </c>
      <c r="F61" s="95"/>
      <c r="G61" s="79">
        <v>81</v>
      </c>
      <c r="H61" s="79">
        <v>83</v>
      </c>
      <c r="J61" s="90"/>
      <c r="K61" s="113"/>
      <c r="L61" s="113"/>
      <c r="M61" s="117"/>
    </row>
    <row r="62" spans="2:13" ht="13" x14ac:dyDescent="0.3">
      <c r="C62" s="91">
        <v>2</v>
      </c>
      <c r="D62" s="98"/>
      <c r="E62" s="99"/>
      <c r="F62" s="95"/>
      <c r="G62" s="79"/>
      <c r="H62" s="79"/>
      <c r="J62" s="90"/>
      <c r="K62" s="113"/>
      <c r="L62" s="113"/>
      <c r="M62" s="117"/>
    </row>
    <row r="63" spans="2:13" x14ac:dyDescent="0.25">
      <c r="C63" s="100">
        <v>3</v>
      </c>
      <c r="D63" s="101"/>
      <c r="E63" s="102"/>
      <c r="F63" s="95"/>
      <c r="G63" s="79"/>
      <c r="H63" s="79"/>
      <c r="J63" s="108"/>
      <c r="K63" s="113"/>
      <c r="L63" s="114"/>
      <c r="M63" s="95"/>
    </row>
    <row r="64" spans="2:13" ht="13" x14ac:dyDescent="0.3">
      <c r="G64" s="79"/>
      <c r="H64" s="79"/>
      <c r="J64" s="90"/>
      <c r="K64" s="113"/>
      <c r="L64" s="95"/>
      <c r="M64" s="113"/>
    </row>
    <row r="65" spans="2:13" ht="13" x14ac:dyDescent="0.3">
      <c r="B65" s="214" t="str">
        <f>M355Data!$B$91</f>
        <v>Module 1:</v>
      </c>
      <c r="C65" s="94">
        <v>1</v>
      </c>
      <c r="D65" s="93" t="str">
        <f>VLOOKUP($C$65,$C$66:$E$80,2,FALSE)</f>
        <v>N</v>
      </c>
      <c r="E65" s="94" t="str">
        <f>VLOOKUP($C$65,$C$66:$E$80,3,FALSE)</f>
        <v>Not Fitted</v>
      </c>
      <c r="F65" s="95"/>
      <c r="G65" s="79"/>
      <c r="H65" s="79"/>
      <c r="J65" s="90" t="str">
        <f>MID($K$2,10,1)</f>
        <v>N</v>
      </c>
      <c r="K65" s="113"/>
      <c r="L65" s="95"/>
      <c r="M65" s="95"/>
    </row>
    <row r="66" spans="2:13" ht="13" x14ac:dyDescent="0.3">
      <c r="C66" s="97">
        <v>1</v>
      </c>
      <c r="D66" s="96" t="str">
        <f>HLOOKUP(M355Data!$A$1,M355Data!$C$4:$C$187,H66,FALSE)</f>
        <v>N</v>
      </c>
      <c r="E66" s="97" t="str">
        <f>HLOOKUP(M355Data!$A$1,M355Data!$C$4:$C$187,G66,FALSE)</f>
        <v>Not Fitted</v>
      </c>
      <c r="F66" s="115" t="str">
        <f>D66&amp;" - "&amp;E66</f>
        <v>N - Not Fitted</v>
      </c>
      <c r="G66" s="116">
        <v>88</v>
      </c>
      <c r="H66" s="79">
        <v>103</v>
      </c>
      <c r="J66" s="90"/>
      <c r="K66" s="113"/>
      <c r="L66" s="113"/>
      <c r="M66" s="95"/>
    </row>
    <row r="67" spans="2:13" ht="13" x14ac:dyDescent="0.3">
      <c r="C67" s="99">
        <v>2</v>
      </c>
      <c r="D67" s="98" t="str">
        <f>HLOOKUP(M355Data!$A$1,M355Data!$C$4:$C$187,H67,FALSE)</f>
        <v>A</v>
      </c>
      <c r="E67" s="99" t="str">
        <f>HLOOKUP(M355Data!$A$1,M355Data!$C$4:$C$187,G67,FALSE)</f>
        <v>2 x Analogue output (0 ... 20 mA)</v>
      </c>
      <c r="F67" s="118" t="str">
        <f>D67&amp;" - "&amp;E67</f>
        <v>A - 2 x Analogue output (0 ... 20 mA)</v>
      </c>
      <c r="G67" s="116">
        <v>89</v>
      </c>
      <c r="H67" s="79">
        <v>104</v>
      </c>
      <c r="J67" s="90"/>
      <c r="K67" s="113"/>
      <c r="L67" s="113"/>
      <c r="M67" s="117"/>
    </row>
    <row r="68" spans="2:13" ht="13" x14ac:dyDescent="0.3">
      <c r="C68" s="99">
        <v>3</v>
      </c>
      <c r="D68" s="98" t="str">
        <f>HLOOKUP(M355Data!$A$1,M355Data!$C$4:$C$187,H68,FALSE)</f>
        <v>S</v>
      </c>
      <c r="E68" s="99" t="str">
        <f>HLOOKUP(M355Data!$A$1,M355Data!$C$4:$C$187,G68,FALSE)</f>
        <v>2 x Pulse output (40 Vac/dc @ 30 mA Max)</v>
      </c>
      <c r="F68" s="118" t="str">
        <f t="shared" ref="F68:F79" si="0">D68&amp;" - "&amp;E68</f>
        <v>S - 2 x Pulse output (40 Vac/dc @ 30 mA Max)</v>
      </c>
      <c r="G68" s="116">
        <v>90</v>
      </c>
      <c r="H68" s="79">
        <v>105</v>
      </c>
      <c r="J68" s="90"/>
      <c r="K68" s="85"/>
      <c r="L68" s="113"/>
      <c r="M68" s="117"/>
    </row>
    <row r="69" spans="2:13" ht="13" x14ac:dyDescent="0.3">
      <c r="C69" s="99">
        <v>4</v>
      </c>
      <c r="D69" s="98" t="str">
        <f>HLOOKUP(M355Data!$A$1,M355Data!$C$4:$C$187,H69,FALSE)</f>
        <v>M</v>
      </c>
      <c r="E69" s="99" t="str">
        <f>HLOOKUP(M355Data!$A$1,M355Data!$C$4:$C$187,G69,FALSE)</f>
        <v>2 x Relay (alarm output)(230 Vac/dc ± 20%  @ 1 A Max)</v>
      </c>
      <c r="F69" s="118" t="str">
        <f t="shared" si="0"/>
        <v>M - 2 x Relay (alarm output)(230 Vac/dc ± 20%  @ 1 A Max)</v>
      </c>
      <c r="G69" s="116">
        <v>91</v>
      </c>
      <c r="H69" s="79">
        <v>106</v>
      </c>
      <c r="J69" s="90"/>
      <c r="K69" s="85"/>
      <c r="L69" s="113"/>
      <c r="M69" s="117"/>
    </row>
    <row r="70" spans="2:13" ht="13" x14ac:dyDescent="0.3">
      <c r="C70" s="99">
        <v>5</v>
      </c>
      <c r="D70" s="98" t="str">
        <f>HLOOKUP(M355Data!$A$1,M355Data!$C$4:$C$187,H70,FALSE)</f>
        <v>C</v>
      </c>
      <c r="E70" s="99" t="str">
        <f>HLOOKUP(M355Data!$A$1,M355Data!$C$4:$C$187,G70,FALSE)</f>
        <v>2 x Analogue Input - current (-20 ... 0 ... 20 mA)</v>
      </c>
      <c r="F70" s="118" t="str">
        <f t="shared" si="0"/>
        <v>C - 2 x Analogue Input - current (-20 ... 0 ... 20 mA)</v>
      </c>
      <c r="G70" s="116">
        <v>92</v>
      </c>
      <c r="H70" s="79">
        <v>107</v>
      </c>
      <c r="J70" s="90"/>
      <c r="K70" s="85"/>
      <c r="L70" s="113"/>
      <c r="M70" s="117"/>
    </row>
    <row r="71" spans="2:13" ht="13" x14ac:dyDescent="0.3">
      <c r="C71" s="99">
        <v>6</v>
      </c>
      <c r="D71" s="98" t="str">
        <f>HLOOKUP(M355Data!$A$1,M355Data!$C$4:$C$187,H71,FALSE)</f>
        <v>U</v>
      </c>
      <c r="E71" s="99" t="str">
        <f>HLOOKUP(M355Data!$A$1,M355Data!$C$4:$C$187,G71,FALSE)</f>
        <v>2 x Analogue Input - voltage (-10 ... 0 ... 10 V)</v>
      </c>
      <c r="F71" s="118" t="str">
        <f t="shared" si="0"/>
        <v>U - 2 x Analogue Input - voltage (-10 ... 0 ... 10 V)</v>
      </c>
      <c r="G71" s="116">
        <v>93</v>
      </c>
      <c r="H71" s="79">
        <v>108</v>
      </c>
      <c r="J71" s="90"/>
      <c r="K71" s="85"/>
      <c r="L71" s="113"/>
      <c r="M71" s="117"/>
    </row>
    <row r="72" spans="2:13" ht="13" x14ac:dyDescent="0.3">
      <c r="C72" s="99">
        <v>7</v>
      </c>
      <c r="D72" s="98" t="str">
        <f>HLOOKUP(M355Data!$A$1,M355Data!$C$4:$C$187,H72,FALSE)</f>
        <v>R</v>
      </c>
      <c r="E72" s="99" t="str">
        <f>HLOOKUP(M355Data!$A$1,M355Data!$C$4:$C$187,G72,FALSE)</f>
        <v>2 x Analogue input - resistance (Pt100 - Pt1000)</v>
      </c>
      <c r="F72" s="118" t="str">
        <f t="shared" si="0"/>
        <v>R - 2 x Analogue input - resistance (Pt100 - Pt1000)</v>
      </c>
      <c r="G72" s="116">
        <v>94</v>
      </c>
      <c r="H72" s="79">
        <v>109</v>
      </c>
      <c r="J72" s="90"/>
      <c r="K72" s="85"/>
      <c r="L72" s="113"/>
      <c r="M72" s="117"/>
    </row>
    <row r="73" spans="2:13" ht="13" x14ac:dyDescent="0.3">
      <c r="C73" s="99">
        <v>8</v>
      </c>
      <c r="D73" s="98" t="str">
        <f>HLOOKUP(M355Data!$A$1,M355Data!$C$4:$C$187,H73,FALSE)</f>
        <v>D</v>
      </c>
      <c r="E73" s="99" t="str">
        <f>HLOOKUP(M355Data!$A$1,M355Data!$C$4:$C$187,G73,FALSE)</f>
        <v>2 x Digital Input (230 Vac/dc ± 20%)</v>
      </c>
      <c r="F73" s="118" t="str">
        <f t="shared" si="0"/>
        <v>D - 2 x Digital Input (230 Vac/dc ± 20%)</v>
      </c>
      <c r="G73" s="116">
        <v>95</v>
      </c>
      <c r="H73" s="79">
        <v>110</v>
      </c>
      <c r="J73" s="90"/>
      <c r="K73" s="85"/>
      <c r="L73" s="113"/>
      <c r="M73" s="117"/>
    </row>
    <row r="74" spans="2:13" ht="13" x14ac:dyDescent="0.3">
      <c r="C74" s="99">
        <v>9</v>
      </c>
      <c r="D74" s="98" t="str">
        <f>HLOOKUP(M355Data!$A$1,M355Data!$C$4:$C$187,H74,FALSE)</f>
        <v>E</v>
      </c>
      <c r="E74" s="99" t="str">
        <f>HLOOKUP(M355Data!$A$1,M355Data!$C$4:$C$187,G74,FALSE)</f>
        <v>2 x Digital Input (110 Vac/dc ± 20%)</v>
      </c>
      <c r="F74" s="118" t="str">
        <f t="shared" si="0"/>
        <v>E - 2 x Digital Input (110 Vac/dc ± 20%)</v>
      </c>
      <c r="G74" s="116">
        <v>96</v>
      </c>
      <c r="H74" s="79">
        <v>111</v>
      </c>
      <c r="J74" s="90"/>
      <c r="K74" s="85"/>
      <c r="L74" s="113"/>
      <c r="M74" s="117"/>
    </row>
    <row r="75" spans="2:13" ht="13" x14ac:dyDescent="0.3">
      <c r="C75" s="99">
        <v>10</v>
      </c>
      <c r="D75" s="98" t="str">
        <f>HLOOKUP(M355Data!$A$1,M355Data!$C$4:$C$187,H75,FALSE)</f>
        <v>F</v>
      </c>
      <c r="E75" s="99" t="str">
        <f>HLOOKUP(M355Data!$A$1,M355Data!$C$4:$C$187,G75,FALSE)</f>
        <v>2 x Digital Input (5 ... 48 Vac/dc)</v>
      </c>
      <c r="F75" s="118" t="str">
        <f t="shared" si="0"/>
        <v>F - 2 x Digital Input (5 ... 48 Vac/dc)</v>
      </c>
      <c r="G75" s="116">
        <v>97</v>
      </c>
      <c r="H75" s="79">
        <v>112</v>
      </c>
      <c r="J75" s="90"/>
      <c r="K75" s="85"/>
      <c r="L75" s="113"/>
      <c r="M75" s="117"/>
    </row>
    <row r="76" spans="2:13" ht="13" x14ac:dyDescent="0.3">
      <c r="C76" s="99">
        <v>11</v>
      </c>
      <c r="D76" s="98" t="str">
        <f>HLOOKUP(M355Data!$A$1,M355Data!$C$4:$C$187,H76,FALSE)</f>
        <v>T</v>
      </c>
      <c r="E76" s="99" t="str">
        <f>HLOOKUP(M355Data!$A$1,M355Data!$C$4:$C$187,G76,FALSE)</f>
        <v>2 x Tariff Input (230 Vac/dc ± 20%)</v>
      </c>
      <c r="F76" s="118" t="str">
        <f t="shared" si="0"/>
        <v>T - 2 x Tariff Input (230 Vac/dc ± 20%)</v>
      </c>
      <c r="G76" s="116">
        <v>98</v>
      </c>
      <c r="H76" s="79">
        <v>113</v>
      </c>
      <c r="J76" s="90"/>
      <c r="K76" s="85"/>
      <c r="L76" s="95"/>
      <c r="M76" s="95"/>
    </row>
    <row r="77" spans="2:13" ht="13" x14ac:dyDescent="0.3">
      <c r="C77" s="99">
        <v>12</v>
      </c>
      <c r="D77" s="98" t="str">
        <f>HLOOKUP(M355Data!$A$1,M355Data!$C$4:$C$187,H77,FALSE)</f>
        <v>Z</v>
      </c>
      <c r="E77" s="99" t="str">
        <f>HLOOKUP(M355Data!$A$1,M355Data!$C$4:$C$187,G77,FALSE)</f>
        <v>2 x Tariff Input (110 Vac/dc ± 20%)</v>
      </c>
      <c r="F77" s="118" t="str">
        <f t="shared" si="0"/>
        <v>Z - 2 x Tariff Input (110 Vac/dc ± 20%)</v>
      </c>
      <c r="G77" s="116">
        <v>99</v>
      </c>
      <c r="H77" s="79">
        <v>114</v>
      </c>
      <c r="J77" s="90"/>
      <c r="K77" s="85"/>
      <c r="L77" s="95"/>
      <c r="M77" s="95"/>
    </row>
    <row r="78" spans="2:13" ht="13" x14ac:dyDescent="0.3">
      <c r="C78" s="99">
        <v>13</v>
      </c>
      <c r="D78" s="98" t="str">
        <f>HLOOKUP(M355Data!$A$1,M355Data!$C$4:$C$187,H78,FALSE)</f>
        <v>Y</v>
      </c>
      <c r="E78" s="99" t="str">
        <f>HLOOKUP(M355Data!$A$1,M355Data!$C$4:$C$187,G78,FALSE)</f>
        <v>2 x Tariff Input (5 ... 48 Vdc)</v>
      </c>
      <c r="F78" s="118" t="str">
        <f t="shared" si="0"/>
        <v>Y - 2 x Tariff Input (5 ... 48 Vdc)</v>
      </c>
      <c r="G78" s="116">
        <v>100</v>
      </c>
      <c r="H78" s="79">
        <v>115</v>
      </c>
      <c r="J78" s="90"/>
      <c r="K78" s="85"/>
      <c r="L78" s="113"/>
      <c r="M78" s="95"/>
    </row>
    <row r="79" spans="2:13" ht="13" x14ac:dyDescent="0.3">
      <c r="C79" s="99">
        <v>14</v>
      </c>
      <c r="D79" s="98" t="str">
        <f>HLOOKUP(M355Data!$A$1,M355Data!$C$4:$C$187,H79,FALSE)</f>
        <v>W</v>
      </c>
      <c r="E79" s="99" t="str">
        <f>HLOOKUP(M355Data!$A$1,M355Data!$C$4:$C$187,G79,FALSE)</f>
        <v>1 x Watchdog + 1 x Relay (alarm) output (230 Vac/dc ± 20% @ 1 A Max)</v>
      </c>
      <c r="F79" s="118" t="str">
        <f t="shared" si="0"/>
        <v>W - 1 x Watchdog + 1 x Relay (alarm) output (230 Vac/dc ± 20% @ 1 A Max)</v>
      </c>
      <c r="G79" s="116">
        <v>101</v>
      </c>
      <c r="H79" s="79">
        <v>116</v>
      </c>
      <c r="J79" s="90"/>
      <c r="K79" s="85"/>
      <c r="L79" s="113"/>
      <c r="M79" s="113"/>
    </row>
    <row r="80" spans="2:13" ht="13" x14ac:dyDescent="0.3">
      <c r="C80" s="99">
        <v>15</v>
      </c>
      <c r="D80" s="86"/>
      <c r="E80" s="99"/>
      <c r="F80" s="118"/>
      <c r="G80" s="116"/>
      <c r="H80" s="79"/>
      <c r="J80" s="90"/>
      <c r="K80" s="85"/>
      <c r="L80" s="121"/>
      <c r="M80" s="121"/>
    </row>
    <row r="81" spans="2:13" ht="13" x14ac:dyDescent="0.3">
      <c r="C81" s="102">
        <v>16</v>
      </c>
      <c r="D81" s="112"/>
      <c r="E81" s="102"/>
      <c r="F81" s="119"/>
      <c r="G81" s="116"/>
      <c r="H81" s="79"/>
      <c r="J81" s="90"/>
      <c r="K81" s="85"/>
      <c r="L81" s="121"/>
      <c r="M81" s="121"/>
    </row>
    <row r="82" spans="2:13" x14ac:dyDescent="0.25">
      <c r="G82" s="79"/>
      <c r="H82" s="79"/>
      <c r="J82" s="108"/>
      <c r="K82" s="85"/>
      <c r="L82" s="121"/>
      <c r="M82" s="121"/>
    </row>
    <row r="83" spans="2:13" ht="13" x14ac:dyDescent="0.3">
      <c r="B83" s="214" t="str">
        <f>M355Data!$B$123</f>
        <v>Module 2:</v>
      </c>
      <c r="C83" s="94">
        <v>1</v>
      </c>
      <c r="D83" s="93" t="str">
        <f>VLOOKUP($C$83,$C$84:$E$98,2,FALSE)</f>
        <v>N</v>
      </c>
      <c r="E83" s="94" t="str">
        <f>VLOOKUP($C$83,$C$84:$E$98,3,FALSE)</f>
        <v>Not Fitted</v>
      </c>
      <c r="F83" s="95"/>
      <c r="G83" s="79"/>
      <c r="H83" s="79"/>
      <c r="J83" s="90" t="str">
        <f>MID($K$2,11,1)</f>
        <v>N</v>
      </c>
      <c r="K83" s="85"/>
      <c r="L83" s="121"/>
      <c r="M83" s="121"/>
    </row>
    <row r="84" spans="2:13" ht="13" x14ac:dyDescent="0.3">
      <c r="C84" s="97">
        <v>1</v>
      </c>
      <c r="D84" s="96" t="str">
        <f>HLOOKUP(M355Data!$A$1,M355Data!$C$4:$C$187,H84,FALSE)</f>
        <v>N</v>
      </c>
      <c r="E84" s="97" t="str">
        <f>HLOOKUP(M355Data!$A$1,M355Data!$C$4:$C$187,G84,FALSE)</f>
        <v>Not Fitted</v>
      </c>
      <c r="F84" s="115" t="str">
        <f>D84&amp;" - "&amp;E84</f>
        <v>N - Not Fitted</v>
      </c>
      <c r="G84" s="116">
        <v>120</v>
      </c>
      <c r="H84" s="79">
        <v>135</v>
      </c>
      <c r="J84" s="90"/>
      <c r="K84" s="85"/>
      <c r="L84" s="121"/>
      <c r="M84" s="121"/>
    </row>
    <row r="85" spans="2:13" ht="13" x14ac:dyDescent="0.3">
      <c r="C85" s="99">
        <v>2</v>
      </c>
      <c r="D85" s="98" t="str">
        <f>HLOOKUP(M355Data!$A$1,M355Data!$C$4:$C$187,H85,FALSE)</f>
        <v>A</v>
      </c>
      <c r="E85" s="99" t="str">
        <f>HLOOKUP(M355Data!$A$1,M355Data!$C$4:$C$187,G85,FALSE)</f>
        <v>2 x Analogue output (0 ... 20 mA)</v>
      </c>
      <c r="F85" s="118" t="str">
        <f>D85&amp;" - "&amp;E85</f>
        <v>A - 2 x Analogue output (0 ... 20 mA)</v>
      </c>
      <c r="G85" s="116">
        <v>121</v>
      </c>
      <c r="H85" s="79">
        <v>136</v>
      </c>
      <c r="J85" s="90"/>
      <c r="K85" s="85"/>
      <c r="L85" s="121"/>
      <c r="M85" s="121"/>
    </row>
    <row r="86" spans="2:13" x14ac:dyDescent="0.25">
      <c r="C86" s="99">
        <v>3</v>
      </c>
      <c r="D86" s="98" t="str">
        <f>HLOOKUP(M355Data!$A$1,M355Data!$C$4:$C$187,H86,FALSE)</f>
        <v>S</v>
      </c>
      <c r="E86" s="99" t="str">
        <f>HLOOKUP(M355Data!$A$1,M355Data!$C$4:$C$187,G86,FALSE)</f>
        <v>2 x Pulse output (40 Vac/dc @ 30 mA Max)</v>
      </c>
      <c r="F86" s="118" t="str">
        <f t="shared" ref="F86:F94" si="1">D86&amp;" - "&amp;E86</f>
        <v>S - 2 x Pulse output (40 Vac/dc @ 30 mA Max)</v>
      </c>
      <c r="G86" s="116">
        <v>122</v>
      </c>
      <c r="H86" s="79">
        <v>137</v>
      </c>
      <c r="J86" s="108"/>
      <c r="K86" s="85"/>
      <c r="L86" s="121"/>
      <c r="M86" s="121"/>
    </row>
    <row r="87" spans="2:13" x14ac:dyDescent="0.25">
      <c r="C87" s="99">
        <v>4</v>
      </c>
      <c r="D87" s="98" t="str">
        <f>HLOOKUP(M355Data!$A$1,M355Data!$C$4:$C$187,H87,FALSE)</f>
        <v>M</v>
      </c>
      <c r="E87" s="99" t="str">
        <f>HLOOKUP(M355Data!$A$1,M355Data!$C$4:$C$187,G87,FALSE)</f>
        <v>2 x Relay (alarm output)(230 Vac/dc ± 20%  @ 1 A Max)</v>
      </c>
      <c r="F87" s="118" t="str">
        <f t="shared" si="1"/>
        <v>M - 2 x Relay (alarm output)(230 Vac/dc ± 20%  @ 1 A Max)</v>
      </c>
      <c r="G87" s="116">
        <v>123</v>
      </c>
      <c r="H87" s="79">
        <v>138</v>
      </c>
      <c r="J87" s="108"/>
      <c r="K87" s="85"/>
      <c r="L87" s="95"/>
      <c r="M87" s="95"/>
    </row>
    <row r="88" spans="2:13" x14ac:dyDescent="0.25">
      <c r="C88" s="99">
        <v>5</v>
      </c>
      <c r="D88" s="98" t="str">
        <f>HLOOKUP(M355Data!$A$1,M355Data!$C$4:$C$187,H88,FALSE)</f>
        <v>C</v>
      </c>
      <c r="E88" s="99" t="str">
        <f>HLOOKUP(M355Data!$A$1,M355Data!$C$4:$C$187,G88,FALSE)</f>
        <v>2 x Analogue Input - current (-20 ... 0 ... 20 mA)</v>
      </c>
      <c r="F88" s="118" t="str">
        <f t="shared" si="1"/>
        <v>C - 2 x Analogue Input - current (-20 ... 0 ... 20 mA)</v>
      </c>
      <c r="G88" s="116">
        <v>124</v>
      </c>
      <c r="H88" s="79">
        <v>139</v>
      </c>
      <c r="J88" s="108"/>
      <c r="K88" s="85"/>
      <c r="L88" s="95"/>
      <c r="M88" s="95"/>
    </row>
    <row r="89" spans="2:13" x14ac:dyDescent="0.25">
      <c r="C89" s="99">
        <v>6</v>
      </c>
      <c r="D89" s="98" t="str">
        <f>HLOOKUP(M355Data!$A$1,M355Data!$C$4:$C$187,H89,FALSE)</f>
        <v>U</v>
      </c>
      <c r="E89" s="99" t="str">
        <f>HLOOKUP(M355Data!$A$1,M355Data!$C$4:$C$187,G89,FALSE)</f>
        <v>2 x Analogue Input - voltage (-10 ... 0 ... 10 V)</v>
      </c>
      <c r="F89" s="118" t="str">
        <f t="shared" si="1"/>
        <v>U - 2 x Analogue Input - voltage (-10 ... 0 ... 10 V)</v>
      </c>
      <c r="G89" s="116">
        <v>125</v>
      </c>
      <c r="H89" s="79">
        <v>140</v>
      </c>
      <c r="J89" s="108"/>
      <c r="K89" s="85"/>
      <c r="L89" s="113"/>
      <c r="M89" s="95"/>
    </row>
    <row r="90" spans="2:13" x14ac:dyDescent="0.25">
      <c r="C90" s="99">
        <v>7</v>
      </c>
      <c r="D90" s="98" t="str">
        <f>HLOOKUP(M355Data!$A$1,M355Data!$C$4:$C$187,H90,FALSE)</f>
        <v>R</v>
      </c>
      <c r="E90" s="99" t="str">
        <f>HLOOKUP(M355Data!$A$1,M355Data!$C$4:$C$187,G90,FALSE)</f>
        <v>2 x Analogue input - resistance (Pt100 - Pt1000)</v>
      </c>
      <c r="F90" s="118" t="str">
        <f t="shared" si="1"/>
        <v>R - 2 x Analogue input - resistance (Pt100 - Pt1000)</v>
      </c>
      <c r="G90" s="116">
        <v>126</v>
      </c>
      <c r="H90" s="79">
        <v>141</v>
      </c>
      <c r="J90" s="108"/>
      <c r="K90" s="85"/>
      <c r="L90" s="113"/>
      <c r="M90" s="117"/>
    </row>
    <row r="91" spans="2:13" x14ac:dyDescent="0.25">
      <c r="C91" s="99">
        <v>8</v>
      </c>
      <c r="D91" s="98" t="str">
        <f>HLOOKUP(M355Data!$A$1,M355Data!$C$4:$C$187,H91,FALSE)</f>
        <v>D</v>
      </c>
      <c r="E91" s="99" t="str">
        <f>HLOOKUP(M355Data!$A$1,M355Data!$C$4:$C$187,G91,FALSE)</f>
        <v>2 x Digital Input (230 Vac/dc ± 20%)</v>
      </c>
      <c r="F91" s="118" t="str">
        <f t="shared" si="1"/>
        <v>D - 2 x Digital Input (230 Vac/dc ± 20%)</v>
      </c>
      <c r="G91" s="116">
        <v>127</v>
      </c>
      <c r="H91" s="79">
        <v>142</v>
      </c>
      <c r="J91" s="108"/>
      <c r="K91" s="85"/>
      <c r="L91" s="113"/>
      <c r="M91" s="117"/>
    </row>
    <row r="92" spans="2:13" x14ac:dyDescent="0.25">
      <c r="C92" s="99">
        <v>9</v>
      </c>
      <c r="D92" s="98" t="str">
        <f>HLOOKUP(M355Data!$A$1,M355Data!$C$4:$C$187,H92,FALSE)</f>
        <v>E</v>
      </c>
      <c r="E92" s="99" t="str">
        <f>HLOOKUP(M355Data!$A$1,M355Data!$C$4:$C$187,G92,FALSE)</f>
        <v>2 x Digital Input (110 Vac/dc ± 20%)</v>
      </c>
      <c r="F92" s="118" t="str">
        <f t="shared" si="1"/>
        <v>E - 2 x Digital Input (110 Vac/dc ± 20%)</v>
      </c>
      <c r="G92" s="116">
        <v>128</v>
      </c>
      <c r="H92" s="79">
        <v>143</v>
      </c>
      <c r="J92" s="108"/>
      <c r="K92" s="85"/>
      <c r="L92" s="113"/>
      <c r="M92" s="117"/>
    </row>
    <row r="93" spans="2:13" x14ac:dyDescent="0.25">
      <c r="C93" s="99">
        <v>10</v>
      </c>
      <c r="D93" s="98" t="str">
        <f>HLOOKUP(M355Data!$A$1,M355Data!$C$4:$C$187,H93,FALSE)</f>
        <v>F</v>
      </c>
      <c r="E93" s="99" t="str">
        <f>HLOOKUP(M355Data!$A$1,M355Data!$C$4:$C$187,G93,FALSE)</f>
        <v>2 x Digital Input (5 ... 48 Vac/dc)</v>
      </c>
      <c r="F93" s="118" t="str">
        <f t="shared" si="1"/>
        <v>F - 2 x Digital Input (5 ... 48 Vac/dc)</v>
      </c>
      <c r="G93" s="116">
        <v>129</v>
      </c>
      <c r="H93" s="79">
        <v>144</v>
      </c>
      <c r="J93" s="108"/>
      <c r="K93" s="85"/>
      <c r="L93" s="113"/>
      <c r="M93" s="117"/>
    </row>
    <row r="94" spans="2:13" x14ac:dyDescent="0.25">
      <c r="C94" s="99">
        <v>11</v>
      </c>
      <c r="D94" s="98" t="str">
        <f>HLOOKUP(M355Data!$A$1,M355Data!$C$4:$C$187,H94,FALSE)</f>
        <v>W</v>
      </c>
      <c r="E94" s="99" t="str">
        <f>HLOOKUP(M355Data!$A$1,M355Data!$C$4:$C$187,G94,FALSE)</f>
        <v>1 x Watchdog + 1 x Relay (alarm) output (230 Vac/dc ± 20% @ 1 A Max)</v>
      </c>
      <c r="F94" s="118" t="str">
        <f t="shared" si="1"/>
        <v>W - 1 x Watchdog + 1 x Relay (alarm) output (230 Vac/dc ± 20% @ 1 A Max)</v>
      </c>
      <c r="G94" s="116">
        <v>130</v>
      </c>
      <c r="H94" s="79">
        <v>145</v>
      </c>
      <c r="J94" s="108"/>
      <c r="K94" s="85"/>
      <c r="L94" s="113"/>
      <c r="M94" s="117"/>
    </row>
    <row r="95" spans="2:13" x14ac:dyDescent="0.25">
      <c r="C95" s="99">
        <v>12</v>
      </c>
      <c r="D95" s="98"/>
      <c r="E95" s="99"/>
      <c r="F95" s="118"/>
      <c r="G95" s="116"/>
      <c r="H95" s="79"/>
      <c r="J95" s="108"/>
      <c r="K95" s="85"/>
      <c r="L95" s="113"/>
      <c r="M95" s="117"/>
    </row>
    <row r="96" spans="2:13" x14ac:dyDescent="0.25">
      <c r="C96" s="99">
        <v>13</v>
      </c>
      <c r="D96" s="98"/>
      <c r="E96" s="99"/>
      <c r="F96" s="118"/>
      <c r="G96" s="116"/>
      <c r="H96" s="79"/>
      <c r="J96" s="108"/>
      <c r="K96" s="85"/>
      <c r="L96" s="121"/>
      <c r="M96" s="122"/>
    </row>
    <row r="97" spans="2:13" x14ac:dyDescent="0.25">
      <c r="C97" s="99">
        <v>14</v>
      </c>
      <c r="D97" s="98"/>
      <c r="E97" s="99"/>
      <c r="F97" s="118"/>
      <c r="G97" s="116"/>
      <c r="H97" s="79"/>
      <c r="J97" s="108"/>
      <c r="K97" s="85"/>
      <c r="L97" s="121"/>
      <c r="M97" s="122"/>
    </row>
    <row r="98" spans="2:13" x14ac:dyDescent="0.25">
      <c r="C98" s="99">
        <v>15</v>
      </c>
      <c r="D98" s="86"/>
      <c r="E98" s="99"/>
      <c r="F98" s="118"/>
      <c r="G98" s="116"/>
      <c r="H98" s="79"/>
      <c r="J98" s="108"/>
      <c r="K98" s="85"/>
      <c r="L98" s="121"/>
      <c r="M98" s="122"/>
    </row>
    <row r="99" spans="2:13" ht="13" x14ac:dyDescent="0.3">
      <c r="C99" s="102">
        <v>16</v>
      </c>
      <c r="D99" s="112"/>
      <c r="E99" s="102"/>
      <c r="F99" s="119"/>
      <c r="G99" s="116"/>
      <c r="H99" s="79"/>
      <c r="J99" s="90"/>
      <c r="K99" s="85"/>
      <c r="L99" s="95"/>
      <c r="M99" s="95"/>
    </row>
    <row r="100" spans="2:13" x14ac:dyDescent="0.25">
      <c r="G100" s="79"/>
      <c r="H100" s="79"/>
      <c r="J100" s="108"/>
      <c r="K100" s="85"/>
      <c r="L100" s="95"/>
      <c r="M100" s="95"/>
    </row>
    <row r="101" spans="2:13" ht="13" x14ac:dyDescent="0.3">
      <c r="B101" s="214" t="str">
        <f>M355Data!$B$156</f>
        <v>Module A:</v>
      </c>
      <c r="C101" s="92">
        <v>1</v>
      </c>
      <c r="D101" s="104" t="str">
        <f>VLOOKUP($C$101,$C$102:$E$106,2,FALSE)</f>
        <v>N</v>
      </c>
      <c r="E101" s="103" t="str">
        <f>VLOOKUP($C$101,$C$102:$E$106,3,FALSE)</f>
        <v>Not Fitted</v>
      </c>
      <c r="F101" s="95"/>
      <c r="G101" s="79"/>
      <c r="H101" s="79"/>
      <c r="J101" s="90" t="str">
        <f>MID($K$2,12,1)</f>
        <v>N</v>
      </c>
      <c r="K101" s="85"/>
      <c r="L101" s="95"/>
      <c r="M101" s="95"/>
    </row>
    <row r="102" spans="2:13" ht="13" x14ac:dyDescent="0.3">
      <c r="C102" s="91">
        <v>1</v>
      </c>
      <c r="D102" s="96" t="str">
        <f>HLOOKUP(M355Data!$A$1,M355Data!$C$4:$C$187,H102,FALSE)</f>
        <v>N</v>
      </c>
      <c r="E102" s="97" t="str">
        <f>HLOOKUP(M355Data!$A$1,M355Data!$C$4:$C$187,G102,FALSE)</f>
        <v>Not Fitted</v>
      </c>
      <c r="F102" s="115" t="str">
        <f>D102&amp;" - "&amp;E102</f>
        <v>N - Not Fitted</v>
      </c>
      <c r="G102" s="116">
        <v>153</v>
      </c>
      <c r="H102" s="79">
        <v>171</v>
      </c>
      <c r="J102" s="90"/>
      <c r="K102" s="85"/>
      <c r="L102" s="95"/>
      <c r="M102" s="95"/>
    </row>
    <row r="103" spans="2:13" ht="13" x14ac:dyDescent="0.3">
      <c r="C103" s="91">
        <v>2</v>
      </c>
      <c r="D103" s="98" t="str">
        <f>HLOOKUP(M355Data!$A$1,M355Data!$C$4:$C$187,H103,FALSE)</f>
        <v>M</v>
      </c>
      <c r="E103" s="99" t="str">
        <f>HLOOKUP(M355Data!$A$1,M355Data!$C$4:$C$187,G103,FALSE)</f>
        <v>8 x Relay (alarm output) (230 Vac/dc ± 20% @ 100 mA  Max)</v>
      </c>
      <c r="F103" s="118" t="str">
        <f>D103&amp;" - "&amp;E103</f>
        <v>M - 8 x Relay (alarm output) (230 Vac/dc ± 20% @ 100 mA  Max)</v>
      </c>
      <c r="G103" s="116">
        <v>154</v>
      </c>
      <c r="H103" s="79">
        <v>172</v>
      </c>
      <c r="J103" s="90"/>
      <c r="K103" s="85"/>
      <c r="L103" s="95"/>
      <c r="M103" s="95"/>
    </row>
    <row r="104" spans="2:13" ht="13" x14ac:dyDescent="0.3">
      <c r="C104" s="91">
        <v>3</v>
      </c>
      <c r="D104" s="98" t="str">
        <f>HLOOKUP(M355Data!$A$1,M355Data!$C$4:$C$187,H104,FALSE)</f>
        <v>D</v>
      </c>
      <c r="E104" s="99" t="str">
        <f>HLOOKUP(M355Data!$A$1,M355Data!$C$4:$C$187,G104,FALSE)</f>
        <v>8 x Digital Input (230 Vac/dc ± 20%)</v>
      </c>
      <c r="F104" s="118" t="str">
        <f t="shared" ref="F104:F106" si="2">D104&amp;" - "&amp;E104</f>
        <v>D - 8 x Digital Input (230 Vac/dc ± 20%)</v>
      </c>
      <c r="G104" s="116">
        <v>155</v>
      </c>
      <c r="H104" s="79">
        <v>173</v>
      </c>
      <c r="J104" s="90"/>
      <c r="K104" s="85"/>
      <c r="L104" s="95"/>
      <c r="M104" s="95"/>
    </row>
    <row r="105" spans="2:13" ht="13" x14ac:dyDescent="0.3">
      <c r="C105" s="91">
        <v>4</v>
      </c>
      <c r="D105" s="98" t="str">
        <f>HLOOKUP(M355Data!$A$1,M355Data!$C$4:$C$187,H105,FALSE)</f>
        <v>E</v>
      </c>
      <c r="E105" s="99" t="str">
        <f>HLOOKUP(M355Data!$A$1,M355Data!$C$4:$C$187,G105,FALSE)</f>
        <v>8 x Digital Input (110 Vac/dc ± 20%)</v>
      </c>
      <c r="F105" s="118" t="str">
        <f t="shared" si="2"/>
        <v>E - 8 x Digital Input (110 Vac/dc ± 20%)</v>
      </c>
      <c r="G105" s="116">
        <v>156</v>
      </c>
      <c r="H105" s="79">
        <v>174</v>
      </c>
      <c r="J105" s="90"/>
      <c r="K105" s="85"/>
      <c r="L105" s="95"/>
      <c r="M105" s="95"/>
    </row>
    <row r="106" spans="2:13" x14ac:dyDescent="0.25">
      <c r="C106" s="100">
        <v>5</v>
      </c>
      <c r="D106" s="101" t="str">
        <f>HLOOKUP(M355Data!$A$1,M355Data!$C$4:$C$187,H106,FALSE)</f>
        <v>F</v>
      </c>
      <c r="E106" s="102" t="str">
        <f>HLOOKUP(M355Data!$A$1,M355Data!$C$4:$C$187,G106,FALSE)</f>
        <v>8 x Digital Input (5 ... 48 Vac/dc)</v>
      </c>
      <c r="F106" s="119" t="str">
        <f t="shared" si="2"/>
        <v>F - 8 x Digital Input (5 ... 48 Vac/dc)</v>
      </c>
      <c r="G106" s="116">
        <v>157</v>
      </c>
      <c r="H106" s="79">
        <v>175</v>
      </c>
      <c r="J106" s="108"/>
      <c r="K106" s="85"/>
      <c r="L106" s="95"/>
      <c r="M106" s="95"/>
    </row>
    <row r="107" spans="2:13" x14ac:dyDescent="0.25">
      <c r="G107" s="79"/>
      <c r="H107" s="79"/>
      <c r="J107" s="108"/>
      <c r="K107" s="85"/>
      <c r="L107" s="95"/>
      <c r="M107" s="95"/>
    </row>
    <row r="108" spans="2:13" ht="13" x14ac:dyDescent="0.3">
      <c r="B108" s="214" t="str">
        <f>M355Data!$B$169</f>
        <v>Module B:</v>
      </c>
      <c r="C108" s="92">
        <v>1</v>
      </c>
      <c r="D108" s="104" t="str">
        <f>VLOOKUP($C$108,$C$109:$E$113,2,FALSE)</f>
        <v>N</v>
      </c>
      <c r="E108" s="103" t="str">
        <f>VLOOKUP($C$108,$C$109:$E$113,3,FALSE)</f>
        <v>Not Fitted</v>
      </c>
      <c r="F108" s="95"/>
      <c r="G108" s="79"/>
      <c r="H108" s="79"/>
      <c r="J108" s="90" t="str">
        <f>MID($K$2,13,1)</f>
        <v>N</v>
      </c>
      <c r="K108" s="85"/>
      <c r="L108" s="95"/>
      <c r="M108" s="95"/>
    </row>
    <row r="109" spans="2:13" x14ac:dyDescent="0.25">
      <c r="C109" s="91">
        <v>1</v>
      </c>
      <c r="D109" s="96" t="str">
        <f>HLOOKUP(M355Data!$A$1,M355Data!$C$4:$C$187,H109,FALSE)</f>
        <v>N</v>
      </c>
      <c r="E109" s="97" t="str">
        <f>HLOOKUP(M355Data!$A$1,M355Data!$C$4:$C$187,G109,FALSE)</f>
        <v>Not Fitted</v>
      </c>
      <c r="F109" s="115" t="str">
        <f>D109&amp;" - "&amp;E109</f>
        <v>N - Not Fitted</v>
      </c>
      <c r="G109" s="116">
        <v>166</v>
      </c>
      <c r="H109" s="79">
        <v>171</v>
      </c>
      <c r="J109" s="108"/>
      <c r="K109" s="85"/>
      <c r="L109" s="95"/>
      <c r="M109" s="95"/>
    </row>
    <row r="110" spans="2:13" x14ac:dyDescent="0.25">
      <c r="C110" s="91">
        <v>2</v>
      </c>
      <c r="D110" s="98" t="str">
        <f>HLOOKUP(M355Data!$A$1,M355Data!$C$4:$C$187,H110,FALSE)</f>
        <v>M</v>
      </c>
      <c r="E110" s="99" t="str">
        <f>HLOOKUP(M355Data!$A$1,M355Data!$C$4:$C$187,G110,FALSE)</f>
        <v>8 x Relay (alarm output) (230 Vac/dc ± 20% @ 100 mA  Max)</v>
      </c>
      <c r="F110" s="118" t="str">
        <f>D110&amp;" - "&amp;E110</f>
        <v>M - 8 x Relay (alarm output) (230 Vac/dc ± 20% @ 100 mA  Max)</v>
      </c>
      <c r="G110" s="116">
        <v>167</v>
      </c>
      <c r="H110" s="79">
        <v>172</v>
      </c>
      <c r="J110" s="108"/>
      <c r="K110" s="85"/>
      <c r="L110" s="95"/>
      <c r="M110" s="95"/>
    </row>
    <row r="111" spans="2:13" x14ac:dyDescent="0.25">
      <c r="C111" s="91">
        <v>3</v>
      </c>
      <c r="D111" s="98" t="str">
        <f>HLOOKUP(M355Data!$A$1,M355Data!$C$4:$C$187,H111,FALSE)</f>
        <v>D</v>
      </c>
      <c r="E111" s="99" t="str">
        <f>HLOOKUP(M355Data!$A$1,M355Data!$C$4:$C$187,G111,FALSE)</f>
        <v>8 x Digital Input (230 Vac/dc ± 20%)</v>
      </c>
      <c r="F111" s="118" t="str">
        <f t="shared" ref="F111:F113" si="3">D111&amp;" - "&amp;E111</f>
        <v>D - 8 x Digital Input (230 Vac/dc ± 20%)</v>
      </c>
      <c r="G111" s="116">
        <v>168</v>
      </c>
      <c r="H111" s="79">
        <v>173</v>
      </c>
      <c r="J111" s="108"/>
      <c r="K111" s="85"/>
      <c r="L111" s="95"/>
      <c r="M111" s="95"/>
    </row>
    <row r="112" spans="2:13" x14ac:dyDescent="0.25">
      <c r="C112" s="91">
        <v>4</v>
      </c>
      <c r="D112" s="98" t="str">
        <f>HLOOKUP(M355Data!$A$1,M355Data!$C$4:$C$187,H112,FALSE)</f>
        <v>E</v>
      </c>
      <c r="E112" s="99" t="str">
        <f>HLOOKUP(M355Data!$A$1,M355Data!$C$4:$C$187,G112,FALSE)</f>
        <v>8 x Digital Input (110 Vac/dc ± 20%)</v>
      </c>
      <c r="F112" s="118" t="str">
        <f t="shared" si="3"/>
        <v>E - 8 x Digital Input (110 Vac/dc ± 20%)</v>
      </c>
      <c r="G112" s="116">
        <v>169</v>
      </c>
      <c r="H112" s="79">
        <v>174</v>
      </c>
      <c r="J112" s="108"/>
      <c r="K112" s="85"/>
      <c r="L112" s="95"/>
      <c r="M112" s="95"/>
    </row>
    <row r="113" spans="2:13" x14ac:dyDescent="0.25">
      <c r="C113" s="100">
        <v>5</v>
      </c>
      <c r="D113" s="101" t="str">
        <f>HLOOKUP(M355Data!$A$1,M355Data!$C$4:$C$187,H113,FALSE)</f>
        <v>F</v>
      </c>
      <c r="E113" s="102" t="str">
        <f>HLOOKUP(M355Data!$A$1,M355Data!$C$4:$C$187,G113,FALSE)</f>
        <v>8 x Digital Input (5 ... 48 Vac/dc)</v>
      </c>
      <c r="F113" s="119" t="str">
        <f t="shared" si="3"/>
        <v>F - 8 x Digital Input (5 ... 48 Vac/dc)</v>
      </c>
      <c r="G113" s="116">
        <v>170</v>
      </c>
      <c r="H113" s="79">
        <v>175</v>
      </c>
      <c r="J113" s="108"/>
      <c r="K113" s="85"/>
      <c r="L113" s="113"/>
      <c r="M113" s="95"/>
    </row>
    <row r="114" spans="2:13" x14ac:dyDescent="0.25">
      <c r="G114" s="79"/>
      <c r="H114" s="79"/>
      <c r="J114" s="108"/>
      <c r="K114" s="85"/>
      <c r="L114" s="113"/>
      <c r="M114" s="117"/>
    </row>
    <row r="115" spans="2:13" ht="13" x14ac:dyDescent="0.3">
      <c r="B115" s="5" t="str">
        <f>M355Data!$B$182</f>
        <v>Design Suffix:</v>
      </c>
      <c r="C115" s="94">
        <v>1</v>
      </c>
      <c r="D115" s="93" t="str">
        <f>VLOOKUP($C$115,$C$116:$E$116,2,FALSE)</f>
        <v>0A</v>
      </c>
      <c r="E115" s="94" t="str">
        <f>VLOOKUP($C$115,$C$116:$E$116,3,FALSE)</f>
        <v>Factory Allocated</v>
      </c>
      <c r="F115" s="95"/>
      <c r="G115" s="79"/>
      <c r="H115" s="79"/>
      <c r="J115" s="90" t="str">
        <f>MID($K$2,14,2)</f>
        <v>0A</v>
      </c>
      <c r="K115" s="85"/>
      <c r="L115" s="113"/>
      <c r="M115" s="117"/>
    </row>
    <row r="116" spans="2:13" ht="13" x14ac:dyDescent="0.3">
      <c r="C116" s="80">
        <v>1</v>
      </c>
      <c r="D116" s="96" t="str">
        <f>HLOOKUP(M355Data!$A$1,M355Data!$C$4:$C$187,H116,FALSE)</f>
        <v>0A</v>
      </c>
      <c r="E116" s="97" t="str">
        <f>HLOOKUP(M355Data!$A$1,M355Data!$C$4:$C$187,G116,FALSE)</f>
        <v>Factory Allocated</v>
      </c>
      <c r="F116" s="95"/>
      <c r="G116" s="79">
        <v>179</v>
      </c>
      <c r="H116" s="79">
        <v>182</v>
      </c>
      <c r="J116" s="90"/>
      <c r="K116" s="85"/>
      <c r="L116" s="113"/>
      <c r="M116" s="117"/>
    </row>
    <row r="117" spans="2:13" x14ac:dyDescent="0.25">
      <c r="C117" s="91">
        <v>2</v>
      </c>
      <c r="D117" s="98"/>
      <c r="E117" s="99"/>
      <c r="F117" s="95"/>
      <c r="G117" s="79"/>
      <c r="H117" s="79"/>
      <c r="J117" s="108"/>
      <c r="K117" s="85"/>
      <c r="L117" s="113"/>
      <c r="M117" s="117"/>
    </row>
    <row r="118" spans="2:13" x14ac:dyDescent="0.25">
      <c r="C118" s="100">
        <v>3</v>
      </c>
      <c r="D118" s="101"/>
      <c r="E118" s="102"/>
      <c r="F118" s="95"/>
      <c r="G118" s="123"/>
      <c r="H118" s="123"/>
      <c r="J118" s="124"/>
      <c r="K118" s="85"/>
      <c r="L118" s="113"/>
      <c r="M118" s="117"/>
    </row>
    <row r="119" spans="2:13" ht="13" x14ac:dyDescent="0.3">
      <c r="J119" s="125"/>
      <c r="K119" s="85"/>
      <c r="L119" s="113"/>
      <c r="M119" s="117"/>
    </row>
    <row r="120" spans="2:13" x14ac:dyDescent="0.25">
      <c r="J120" s="85"/>
      <c r="K120" s="85"/>
      <c r="L120" s="113"/>
      <c r="M120" s="117"/>
    </row>
    <row r="121" spans="2:13" x14ac:dyDescent="0.25">
      <c r="J121" s="85"/>
      <c r="K121" s="85"/>
      <c r="L121" s="113"/>
      <c r="M121" s="117"/>
    </row>
    <row r="122" spans="2:13" x14ac:dyDescent="0.25">
      <c r="J122" s="85"/>
      <c r="K122" s="85"/>
      <c r="L122" s="113"/>
      <c r="M122" s="117"/>
    </row>
    <row r="123" spans="2:13" x14ac:dyDescent="0.25">
      <c r="J123" s="85"/>
      <c r="K123" s="85"/>
      <c r="L123" s="113"/>
      <c r="M123" s="117"/>
    </row>
    <row r="124" spans="2:13" x14ac:dyDescent="0.25">
      <c r="J124" s="85"/>
      <c r="K124" s="85"/>
      <c r="L124" s="113"/>
      <c r="M124" s="95"/>
    </row>
    <row r="125" spans="2:13" x14ac:dyDescent="0.25">
      <c r="J125" s="85"/>
      <c r="K125" s="85"/>
      <c r="L125" s="113"/>
      <c r="M125" s="95"/>
    </row>
    <row r="126" spans="2:13" ht="13" x14ac:dyDescent="0.3">
      <c r="J126" s="125"/>
      <c r="K126" s="85"/>
      <c r="L126" s="113"/>
      <c r="M126" s="95"/>
    </row>
    <row r="127" spans="2:13" x14ac:dyDescent="0.25">
      <c r="J127" s="85"/>
      <c r="K127" s="85"/>
      <c r="L127" s="95"/>
      <c r="M127" s="95"/>
    </row>
    <row r="128" spans="2:13" x14ac:dyDescent="0.25">
      <c r="J128" s="85"/>
      <c r="K128" s="85"/>
      <c r="L128" s="95"/>
      <c r="M128" s="95"/>
    </row>
    <row r="129" spans="10:13" x14ac:dyDescent="0.25">
      <c r="J129" s="85"/>
      <c r="K129" s="85"/>
      <c r="L129" s="95"/>
      <c r="M129" s="95"/>
    </row>
    <row r="130" spans="10:13" x14ac:dyDescent="0.25">
      <c r="J130" s="85"/>
      <c r="K130" s="85"/>
      <c r="L130" s="95"/>
      <c r="M130" s="95"/>
    </row>
    <row r="131" spans="10:13" x14ac:dyDescent="0.25">
      <c r="J131" s="85"/>
      <c r="K131" s="85"/>
      <c r="L131" s="95"/>
      <c r="M131" s="95"/>
    </row>
    <row r="132" spans="10:13" x14ac:dyDescent="0.25">
      <c r="J132" s="85"/>
      <c r="K132" s="85"/>
      <c r="L132" s="95"/>
      <c r="M132" s="95"/>
    </row>
    <row r="133" spans="10:13" x14ac:dyDescent="0.25">
      <c r="J133" s="85"/>
      <c r="L133" s="95"/>
      <c r="M133" s="95"/>
    </row>
    <row r="134" spans="10:13" x14ac:dyDescent="0.25">
      <c r="J134" s="85"/>
      <c r="L134" s="95"/>
      <c r="M134" s="95"/>
    </row>
    <row r="135" spans="10:13" x14ac:dyDescent="0.25">
      <c r="J135" s="85"/>
      <c r="L135" s="95"/>
      <c r="M135" s="95"/>
    </row>
    <row r="136" spans="10:13" x14ac:dyDescent="0.25">
      <c r="J136" s="85"/>
    </row>
    <row r="137" spans="10:13" x14ac:dyDescent="0.25">
      <c r="J137" s="85"/>
    </row>
    <row r="139" spans="10:13" x14ac:dyDescent="0.25">
      <c r="J139" s="85"/>
    </row>
    <row r="140" spans="10:13" x14ac:dyDescent="0.25">
      <c r="J140" s="85"/>
    </row>
    <row r="141" spans="10:13" x14ac:dyDescent="0.25">
      <c r="J141" s="85"/>
    </row>
    <row r="142" spans="10:13" x14ac:dyDescent="0.25">
      <c r="J142" s="85"/>
    </row>
    <row r="143" spans="10:13" x14ac:dyDescent="0.25">
      <c r="J143" s="85"/>
    </row>
    <row r="144" spans="10:13" x14ac:dyDescent="0.25">
      <c r="J144" s="85"/>
    </row>
    <row r="145" spans="10:10" x14ac:dyDescent="0.25">
      <c r="J145" s="85"/>
    </row>
    <row r="146" spans="10:10" x14ac:dyDescent="0.25">
      <c r="J146" s="85"/>
    </row>
    <row r="147" spans="10:10" x14ac:dyDescent="0.25">
      <c r="J147" s="85"/>
    </row>
    <row r="148" spans="10:10" x14ac:dyDescent="0.25">
      <c r="J148" s="85"/>
    </row>
    <row r="149" spans="10:10" x14ac:dyDescent="0.25">
      <c r="J149" s="85"/>
    </row>
    <row r="150" spans="10:10" x14ac:dyDescent="0.25">
      <c r="J150" s="85"/>
    </row>
    <row r="151" spans="10:10" x14ac:dyDescent="0.25">
      <c r="J151" s="85"/>
    </row>
    <row r="152" spans="10:10" x14ac:dyDescent="0.25">
      <c r="J152" s="85"/>
    </row>
    <row r="153" spans="10:10" x14ac:dyDescent="0.25">
      <c r="J153" s="85"/>
    </row>
    <row r="154" spans="10:10" ht="13" x14ac:dyDescent="0.3">
      <c r="J154" s="125"/>
    </row>
    <row r="155" spans="10:10" x14ac:dyDescent="0.25">
      <c r="J155" s="85"/>
    </row>
    <row r="156" spans="10:10" x14ac:dyDescent="0.25">
      <c r="J156" s="85"/>
    </row>
    <row r="157" spans="10:10" x14ac:dyDescent="0.25">
      <c r="J157" s="85"/>
    </row>
  </sheetData>
  <mergeCells count="4">
    <mergeCell ref="M1:O1"/>
    <mergeCell ref="G2:H2"/>
    <mergeCell ref="G3:H3"/>
    <mergeCell ref="M4:O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C187"/>
  <sheetViews>
    <sheetView topLeftCell="A82" workbookViewId="0">
      <selection activeCell="C103" sqref="C103"/>
    </sheetView>
  </sheetViews>
  <sheetFormatPr defaultRowHeight="12.5" x14ac:dyDescent="0.25"/>
  <cols>
    <col min="1" max="1" width="5.26953125" style="205" customWidth="1"/>
    <col min="2" max="2" width="16.81640625" bestFit="1" customWidth="1"/>
    <col min="3" max="3" width="63.54296875" bestFit="1" customWidth="1"/>
    <col min="257" max="257" width="5.26953125" customWidth="1"/>
    <col min="258" max="258" width="16.81640625" bestFit="1" customWidth="1"/>
    <col min="259" max="259" width="63.54296875" bestFit="1" customWidth="1"/>
    <col min="513" max="513" width="5.26953125" customWidth="1"/>
    <col min="514" max="514" width="16.81640625" bestFit="1" customWidth="1"/>
    <col min="515" max="515" width="63.54296875" bestFit="1" customWidth="1"/>
    <col min="769" max="769" width="5.26953125" customWidth="1"/>
    <col min="770" max="770" width="16.81640625" bestFit="1" customWidth="1"/>
    <col min="771" max="771" width="63.54296875" bestFit="1" customWidth="1"/>
    <col min="1025" max="1025" width="5.26953125" customWidth="1"/>
    <col min="1026" max="1026" width="16.81640625" bestFit="1" customWidth="1"/>
    <col min="1027" max="1027" width="63.54296875" bestFit="1" customWidth="1"/>
    <col min="1281" max="1281" width="5.26953125" customWidth="1"/>
    <col min="1282" max="1282" width="16.81640625" bestFit="1" customWidth="1"/>
    <col min="1283" max="1283" width="63.54296875" bestFit="1" customWidth="1"/>
    <col min="1537" max="1537" width="5.26953125" customWidth="1"/>
    <col min="1538" max="1538" width="16.81640625" bestFit="1" customWidth="1"/>
    <col min="1539" max="1539" width="63.54296875" bestFit="1" customWidth="1"/>
    <col min="1793" max="1793" width="5.26953125" customWidth="1"/>
    <col min="1794" max="1794" width="16.81640625" bestFit="1" customWidth="1"/>
    <col min="1795" max="1795" width="63.54296875" bestFit="1" customWidth="1"/>
    <col min="2049" max="2049" width="5.26953125" customWidth="1"/>
    <col min="2050" max="2050" width="16.81640625" bestFit="1" customWidth="1"/>
    <col min="2051" max="2051" width="63.54296875" bestFit="1" customWidth="1"/>
    <col min="2305" max="2305" width="5.26953125" customWidth="1"/>
    <col min="2306" max="2306" width="16.81640625" bestFit="1" customWidth="1"/>
    <col min="2307" max="2307" width="63.54296875" bestFit="1" customWidth="1"/>
    <col min="2561" max="2561" width="5.26953125" customWidth="1"/>
    <col min="2562" max="2562" width="16.81640625" bestFit="1" customWidth="1"/>
    <col min="2563" max="2563" width="63.54296875" bestFit="1" customWidth="1"/>
    <col min="2817" max="2817" width="5.26953125" customWidth="1"/>
    <col min="2818" max="2818" width="16.81640625" bestFit="1" customWidth="1"/>
    <col min="2819" max="2819" width="63.54296875" bestFit="1" customWidth="1"/>
    <col min="3073" max="3073" width="5.26953125" customWidth="1"/>
    <col min="3074" max="3074" width="16.81640625" bestFit="1" customWidth="1"/>
    <col min="3075" max="3075" width="63.54296875" bestFit="1" customWidth="1"/>
    <col min="3329" max="3329" width="5.26953125" customWidth="1"/>
    <col min="3330" max="3330" width="16.81640625" bestFit="1" customWidth="1"/>
    <col min="3331" max="3331" width="63.54296875" bestFit="1" customWidth="1"/>
    <col min="3585" max="3585" width="5.26953125" customWidth="1"/>
    <col min="3586" max="3586" width="16.81640625" bestFit="1" customWidth="1"/>
    <col min="3587" max="3587" width="63.54296875" bestFit="1" customWidth="1"/>
    <col min="3841" max="3841" width="5.26953125" customWidth="1"/>
    <col min="3842" max="3842" width="16.81640625" bestFit="1" customWidth="1"/>
    <col min="3843" max="3843" width="63.54296875" bestFit="1" customWidth="1"/>
    <col min="4097" max="4097" width="5.26953125" customWidth="1"/>
    <col min="4098" max="4098" width="16.81640625" bestFit="1" customWidth="1"/>
    <col min="4099" max="4099" width="63.54296875" bestFit="1" customWidth="1"/>
    <col min="4353" max="4353" width="5.26953125" customWidth="1"/>
    <col min="4354" max="4354" width="16.81640625" bestFit="1" customWidth="1"/>
    <col min="4355" max="4355" width="63.54296875" bestFit="1" customWidth="1"/>
    <col min="4609" max="4609" width="5.26953125" customWidth="1"/>
    <col min="4610" max="4610" width="16.81640625" bestFit="1" customWidth="1"/>
    <col min="4611" max="4611" width="63.54296875" bestFit="1" customWidth="1"/>
    <col min="4865" max="4865" width="5.26953125" customWidth="1"/>
    <col min="4866" max="4866" width="16.81640625" bestFit="1" customWidth="1"/>
    <col min="4867" max="4867" width="63.54296875" bestFit="1" customWidth="1"/>
    <col min="5121" max="5121" width="5.26953125" customWidth="1"/>
    <col min="5122" max="5122" width="16.81640625" bestFit="1" customWidth="1"/>
    <col min="5123" max="5123" width="63.54296875" bestFit="1" customWidth="1"/>
    <col min="5377" max="5377" width="5.26953125" customWidth="1"/>
    <col min="5378" max="5378" width="16.81640625" bestFit="1" customWidth="1"/>
    <col min="5379" max="5379" width="63.54296875" bestFit="1" customWidth="1"/>
    <col min="5633" max="5633" width="5.26953125" customWidth="1"/>
    <col min="5634" max="5634" width="16.81640625" bestFit="1" customWidth="1"/>
    <col min="5635" max="5635" width="63.54296875" bestFit="1" customWidth="1"/>
    <col min="5889" max="5889" width="5.26953125" customWidth="1"/>
    <col min="5890" max="5890" width="16.81640625" bestFit="1" customWidth="1"/>
    <col min="5891" max="5891" width="63.54296875" bestFit="1" customWidth="1"/>
    <col min="6145" max="6145" width="5.26953125" customWidth="1"/>
    <col min="6146" max="6146" width="16.81640625" bestFit="1" customWidth="1"/>
    <col min="6147" max="6147" width="63.54296875" bestFit="1" customWidth="1"/>
    <col min="6401" max="6401" width="5.26953125" customWidth="1"/>
    <col min="6402" max="6402" width="16.81640625" bestFit="1" customWidth="1"/>
    <col min="6403" max="6403" width="63.54296875" bestFit="1" customWidth="1"/>
    <col min="6657" max="6657" width="5.26953125" customWidth="1"/>
    <col min="6658" max="6658" width="16.81640625" bestFit="1" customWidth="1"/>
    <col min="6659" max="6659" width="63.54296875" bestFit="1" customWidth="1"/>
    <col min="6913" max="6913" width="5.26953125" customWidth="1"/>
    <col min="6914" max="6914" width="16.81640625" bestFit="1" customWidth="1"/>
    <col min="6915" max="6915" width="63.54296875" bestFit="1" customWidth="1"/>
    <col min="7169" max="7169" width="5.26953125" customWidth="1"/>
    <col min="7170" max="7170" width="16.81640625" bestFit="1" customWidth="1"/>
    <col min="7171" max="7171" width="63.54296875" bestFit="1" customWidth="1"/>
    <col min="7425" max="7425" width="5.26953125" customWidth="1"/>
    <col min="7426" max="7426" width="16.81640625" bestFit="1" customWidth="1"/>
    <col min="7427" max="7427" width="63.54296875" bestFit="1" customWidth="1"/>
    <col min="7681" max="7681" width="5.26953125" customWidth="1"/>
    <col min="7682" max="7682" width="16.81640625" bestFit="1" customWidth="1"/>
    <col min="7683" max="7683" width="63.54296875" bestFit="1" customWidth="1"/>
    <col min="7937" max="7937" width="5.26953125" customWidth="1"/>
    <col min="7938" max="7938" width="16.81640625" bestFit="1" customWidth="1"/>
    <col min="7939" max="7939" width="63.54296875" bestFit="1" customWidth="1"/>
    <col min="8193" max="8193" width="5.26953125" customWidth="1"/>
    <col min="8194" max="8194" width="16.81640625" bestFit="1" customWidth="1"/>
    <col min="8195" max="8195" width="63.54296875" bestFit="1" customWidth="1"/>
    <col min="8449" max="8449" width="5.26953125" customWidth="1"/>
    <col min="8450" max="8450" width="16.81640625" bestFit="1" customWidth="1"/>
    <col min="8451" max="8451" width="63.54296875" bestFit="1" customWidth="1"/>
    <col min="8705" max="8705" width="5.26953125" customWidth="1"/>
    <col min="8706" max="8706" width="16.81640625" bestFit="1" customWidth="1"/>
    <col min="8707" max="8707" width="63.54296875" bestFit="1" customWidth="1"/>
    <col min="8961" max="8961" width="5.26953125" customWidth="1"/>
    <col min="8962" max="8962" width="16.81640625" bestFit="1" customWidth="1"/>
    <col min="8963" max="8963" width="63.54296875" bestFit="1" customWidth="1"/>
    <col min="9217" max="9217" width="5.26953125" customWidth="1"/>
    <col min="9218" max="9218" width="16.81640625" bestFit="1" customWidth="1"/>
    <col min="9219" max="9219" width="63.54296875" bestFit="1" customWidth="1"/>
    <col min="9473" max="9473" width="5.26953125" customWidth="1"/>
    <col min="9474" max="9474" width="16.81640625" bestFit="1" customWidth="1"/>
    <col min="9475" max="9475" width="63.54296875" bestFit="1" customWidth="1"/>
    <col min="9729" max="9729" width="5.26953125" customWidth="1"/>
    <col min="9730" max="9730" width="16.81640625" bestFit="1" customWidth="1"/>
    <col min="9731" max="9731" width="63.54296875" bestFit="1" customWidth="1"/>
    <col min="9985" max="9985" width="5.26953125" customWidth="1"/>
    <col min="9986" max="9986" width="16.81640625" bestFit="1" customWidth="1"/>
    <col min="9987" max="9987" width="63.54296875" bestFit="1" customWidth="1"/>
    <col min="10241" max="10241" width="5.26953125" customWidth="1"/>
    <col min="10242" max="10242" width="16.81640625" bestFit="1" customWidth="1"/>
    <col min="10243" max="10243" width="63.54296875" bestFit="1" customWidth="1"/>
    <col min="10497" max="10497" width="5.26953125" customWidth="1"/>
    <col min="10498" max="10498" width="16.81640625" bestFit="1" customWidth="1"/>
    <col min="10499" max="10499" width="63.54296875" bestFit="1" customWidth="1"/>
    <col min="10753" max="10753" width="5.26953125" customWidth="1"/>
    <col min="10754" max="10754" width="16.81640625" bestFit="1" customWidth="1"/>
    <col min="10755" max="10755" width="63.54296875" bestFit="1" customWidth="1"/>
    <col min="11009" max="11009" width="5.26953125" customWidth="1"/>
    <col min="11010" max="11010" width="16.81640625" bestFit="1" customWidth="1"/>
    <col min="11011" max="11011" width="63.54296875" bestFit="1" customWidth="1"/>
    <col min="11265" max="11265" width="5.26953125" customWidth="1"/>
    <col min="11266" max="11266" width="16.81640625" bestFit="1" customWidth="1"/>
    <col min="11267" max="11267" width="63.54296875" bestFit="1" customWidth="1"/>
    <col min="11521" max="11521" width="5.26953125" customWidth="1"/>
    <col min="11522" max="11522" width="16.81640625" bestFit="1" customWidth="1"/>
    <col min="11523" max="11523" width="63.54296875" bestFit="1" customWidth="1"/>
    <col min="11777" max="11777" width="5.26953125" customWidth="1"/>
    <col min="11778" max="11778" width="16.81640625" bestFit="1" customWidth="1"/>
    <col min="11779" max="11779" width="63.54296875" bestFit="1" customWidth="1"/>
    <col min="12033" max="12033" width="5.26953125" customWidth="1"/>
    <col min="12034" max="12034" width="16.81640625" bestFit="1" customWidth="1"/>
    <col min="12035" max="12035" width="63.54296875" bestFit="1" customWidth="1"/>
    <col min="12289" max="12289" width="5.26953125" customWidth="1"/>
    <col min="12290" max="12290" width="16.81640625" bestFit="1" customWidth="1"/>
    <col min="12291" max="12291" width="63.54296875" bestFit="1" customWidth="1"/>
    <col min="12545" max="12545" width="5.26953125" customWidth="1"/>
    <col min="12546" max="12546" width="16.81640625" bestFit="1" customWidth="1"/>
    <col min="12547" max="12547" width="63.54296875" bestFit="1" customWidth="1"/>
    <col min="12801" max="12801" width="5.26953125" customWidth="1"/>
    <col min="12802" max="12802" width="16.81640625" bestFit="1" customWidth="1"/>
    <col min="12803" max="12803" width="63.54296875" bestFit="1" customWidth="1"/>
    <col min="13057" max="13057" width="5.26953125" customWidth="1"/>
    <col min="13058" max="13058" width="16.81640625" bestFit="1" customWidth="1"/>
    <col min="13059" max="13059" width="63.54296875" bestFit="1" customWidth="1"/>
    <col min="13313" max="13313" width="5.26953125" customWidth="1"/>
    <col min="13314" max="13314" width="16.81640625" bestFit="1" customWidth="1"/>
    <col min="13315" max="13315" width="63.54296875" bestFit="1" customWidth="1"/>
    <col min="13569" max="13569" width="5.26953125" customWidth="1"/>
    <col min="13570" max="13570" width="16.81640625" bestFit="1" customWidth="1"/>
    <col min="13571" max="13571" width="63.54296875" bestFit="1" customWidth="1"/>
    <col min="13825" max="13825" width="5.26953125" customWidth="1"/>
    <col min="13826" max="13826" width="16.81640625" bestFit="1" customWidth="1"/>
    <col min="13827" max="13827" width="63.54296875" bestFit="1" customWidth="1"/>
    <col min="14081" max="14081" width="5.26953125" customWidth="1"/>
    <col min="14082" max="14082" width="16.81640625" bestFit="1" customWidth="1"/>
    <col min="14083" max="14083" width="63.54296875" bestFit="1" customWidth="1"/>
    <col min="14337" max="14337" width="5.26953125" customWidth="1"/>
    <col min="14338" max="14338" width="16.81640625" bestFit="1" customWidth="1"/>
    <col min="14339" max="14339" width="63.54296875" bestFit="1" customWidth="1"/>
    <col min="14593" max="14593" width="5.26953125" customWidth="1"/>
    <col min="14594" max="14594" width="16.81640625" bestFit="1" customWidth="1"/>
    <col min="14595" max="14595" width="63.54296875" bestFit="1" customWidth="1"/>
    <col min="14849" max="14849" width="5.26953125" customWidth="1"/>
    <col min="14850" max="14850" width="16.81640625" bestFit="1" customWidth="1"/>
    <col min="14851" max="14851" width="63.54296875" bestFit="1" customWidth="1"/>
    <col min="15105" max="15105" width="5.26953125" customWidth="1"/>
    <col min="15106" max="15106" width="16.81640625" bestFit="1" customWidth="1"/>
    <col min="15107" max="15107" width="63.54296875" bestFit="1" customWidth="1"/>
    <col min="15361" max="15361" width="5.26953125" customWidth="1"/>
    <col min="15362" max="15362" width="16.81640625" bestFit="1" customWidth="1"/>
    <col min="15363" max="15363" width="63.54296875" bestFit="1" customWidth="1"/>
    <col min="15617" max="15617" width="5.26953125" customWidth="1"/>
    <col min="15618" max="15618" width="16.81640625" bestFit="1" customWidth="1"/>
    <col min="15619" max="15619" width="63.54296875" bestFit="1" customWidth="1"/>
    <col min="15873" max="15873" width="5.26953125" customWidth="1"/>
    <col min="15874" max="15874" width="16.81640625" bestFit="1" customWidth="1"/>
    <col min="15875" max="15875" width="63.54296875" bestFit="1" customWidth="1"/>
    <col min="16129" max="16129" width="5.26953125" customWidth="1"/>
    <col min="16130" max="16130" width="16.81640625" bestFit="1" customWidth="1"/>
    <col min="16131" max="16131" width="63.54296875" bestFit="1" customWidth="1"/>
  </cols>
  <sheetData>
    <row r="1" spans="1:3" ht="13" x14ac:dyDescent="0.3">
      <c r="A1" s="126" t="s">
        <v>16</v>
      </c>
      <c r="B1" t="s">
        <v>17</v>
      </c>
    </row>
    <row r="2" spans="1:3" x14ac:dyDescent="0.25">
      <c r="A2" s="127" t="s">
        <v>18</v>
      </c>
    </row>
    <row r="3" spans="1:3" x14ac:dyDescent="0.25">
      <c r="A3" s="127"/>
    </row>
    <row r="4" spans="1:3" ht="13" x14ac:dyDescent="0.3">
      <c r="A4" s="127" t="s">
        <v>19</v>
      </c>
      <c r="C4" s="128" t="s">
        <v>16</v>
      </c>
    </row>
    <row r="5" spans="1:3" x14ac:dyDescent="0.25">
      <c r="A5" s="127" t="s">
        <v>20</v>
      </c>
      <c r="B5" s="129" t="s">
        <v>21</v>
      </c>
      <c r="C5" s="130" t="s">
        <v>303</v>
      </c>
    </row>
    <row r="6" spans="1:3" ht="13" x14ac:dyDescent="0.3">
      <c r="A6" s="127" t="s">
        <v>22</v>
      </c>
      <c r="B6" s="131"/>
      <c r="C6" s="132"/>
    </row>
    <row r="7" spans="1:3" ht="13" x14ac:dyDescent="0.3">
      <c r="A7" s="127" t="s">
        <v>23</v>
      </c>
      <c r="B7" s="131"/>
      <c r="C7" s="133"/>
    </row>
    <row r="8" spans="1:3" ht="13" x14ac:dyDescent="0.3">
      <c r="A8" s="127" t="s">
        <v>24</v>
      </c>
      <c r="B8" s="131"/>
      <c r="C8" s="130" t="s">
        <v>16</v>
      </c>
    </row>
    <row r="9" spans="1:3" ht="13" x14ac:dyDescent="0.3">
      <c r="A9" s="127" t="s">
        <v>25</v>
      </c>
      <c r="B9" s="131"/>
      <c r="C9" s="132"/>
    </row>
    <row r="10" spans="1:3" ht="13" x14ac:dyDescent="0.3">
      <c r="A10" s="127" t="s">
        <v>26</v>
      </c>
      <c r="B10" s="134"/>
      <c r="C10" s="133"/>
    </row>
    <row r="11" spans="1:3" x14ac:dyDescent="0.25">
      <c r="A11" s="127" t="s">
        <v>27</v>
      </c>
    </row>
    <row r="12" spans="1:3" x14ac:dyDescent="0.25">
      <c r="A12" s="127" t="s">
        <v>28</v>
      </c>
    </row>
    <row r="13" spans="1:3" ht="13" x14ac:dyDescent="0.3">
      <c r="A13" s="127" t="s">
        <v>29</v>
      </c>
      <c r="B13" s="135"/>
    </row>
    <row r="14" spans="1:3" x14ac:dyDescent="0.25">
      <c r="A14" s="127" t="s">
        <v>30</v>
      </c>
      <c r="B14" s="136" t="s">
        <v>31</v>
      </c>
      <c r="C14" s="137" t="s">
        <v>32</v>
      </c>
    </row>
    <row r="15" spans="1:3" x14ac:dyDescent="0.25">
      <c r="A15" s="127" t="s">
        <v>33</v>
      </c>
      <c r="B15" s="138"/>
      <c r="C15" s="139"/>
    </row>
    <row r="16" spans="1:3" x14ac:dyDescent="0.25">
      <c r="A16" s="127" t="s">
        <v>34</v>
      </c>
      <c r="B16" s="138"/>
      <c r="C16" s="137"/>
    </row>
    <row r="17" spans="1:3" x14ac:dyDescent="0.25">
      <c r="A17" s="127" t="s">
        <v>35</v>
      </c>
      <c r="B17" s="140"/>
      <c r="C17" s="139"/>
    </row>
    <row r="18" spans="1:3" x14ac:dyDescent="0.25">
      <c r="A18" s="127" t="s">
        <v>36</v>
      </c>
      <c r="B18" s="141"/>
      <c r="C18" s="141"/>
    </row>
    <row r="19" spans="1:3" x14ac:dyDescent="0.25">
      <c r="A19" s="127" t="s">
        <v>37</v>
      </c>
      <c r="B19" s="141"/>
      <c r="C19" s="141"/>
    </row>
    <row r="20" spans="1:3" x14ac:dyDescent="0.25">
      <c r="A20" s="127" t="s">
        <v>38</v>
      </c>
      <c r="B20" s="141"/>
      <c r="C20" s="141"/>
    </row>
    <row r="21" spans="1:3" x14ac:dyDescent="0.25">
      <c r="A21" s="127" t="s">
        <v>39</v>
      </c>
      <c r="B21" s="142" t="s">
        <v>40</v>
      </c>
      <c r="C21" s="142" t="s">
        <v>41</v>
      </c>
    </row>
    <row r="22" spans="1:3" x14ac:dyDescent="0.25">
      <c r="A22" s="127" t="s">
        <v>42</v>
      </c>
      <c r="B22" s="143"/>
      <c r="C22" s="144"/>
    </row>
    <row r="23" spans="1:3" x14ac:dyDescent="0.25">
      <c r="A23" s="127" t="s">
        <v>43</v>
      </c>
      <c r="B23" s="143"/>
      <c r="C23" s="145" t="s">
        <v>44</v>
      </c>
    </row>
    <row r="24" spans="1:3" x14ac:dyDescent="0.25">
      <c r="A24" s="127" t="s">
        <v>45</v>
      </c>
      <c r="B24" s="146"/>
      <c r="C24" s="144"/>
    </row>
    <row r="25" spans="1:3" x14ac:dyDescent="0.25">
      <c r="A25" s="127" t="s">
        <v>46</v>
      </c>
      <c r="B25" s="141"/>
      <c r="C25" s="141"/>
    </row>
    <row r="26" spans="1:3" x14ac:dyDescent="0.25">
      <c r="A26" s="127" t="s">
        <v>47</v>
      </c>
      <c r="B26" s="141"/>
      <c r="C26" s="141"/>
    </row>
    <row r="27" spans="1:3" s="147" customFormat="1" x14ac:dyDescent="0.25">
      <c r="A27" s="127" t="s">
        <v>48</v>
      </c>
      <c r="B27" s="141"/>
      <c r="C27" s="141"/>
    </row>
    <row r="28" spans="1:3" s="147" customFormat="1" x14ac:dyDescent="0.25">
      <c r="A28" s="127" t="s">
        <v>49</v>
      </c>
      <c r="B28" s="148" t="s">
        <v>50</v>
      </c>
      <c r="C28" s="149" t="s">
        <v>51</v>
      </c>
    </row>
    <row r="29" spans="1:3" x14ac:dyDescent="0.25">
      <c r="A29" s="127" t="s">
        <v>52</v>
      </c>
      <c r="B29" s="150"/>
      <c r="C29" s="151"/>
    </row>
    <row r="30" spans="1:3" x14ac:dyDescent="0.25">
      <c r="A30" s="127" t="s">
        <v>53</v>
      </c>
      <c r="B30" s="150"/>
      <c r="C30" s="149"/>
    </row>
    <row r="31" spans="1:3" x14ac:dyDescent="0.25">
      <c r="A31" s="127" t="s">
        <v>54</v>
      </c>
      <c r="B31" s="152"/>
      <c r="C31" s="153"/>
    </row>
    <row r="32" spans="1:3" x14ac:dyDescent="0.25">
      <c r="A32" s="127" t="s">
        <v>55</v>
      </c>
      <c r="B32" s="141"/>
      <c r="C32" s="141"/>
    </row>
    <row r="33" spans="1:3" x14ac:dyDescent="0.25">
      <c r="A33" s="127" t="s">
        <v>56</v>
      </c>
      <c r="B33" s="141"/>
      <c r="C33" s="141"/>
    </row>
    <row r="34" spans="1:3" x14ac:dyDescent="0.25">
      <c r="A34" s="127" t="s">
        <v>57</v>
      </c>
      <c r="B34" s="141"/>
      <c r="C34" s="141"/>
    </row>
    <row r="35" spans="1:3" x14ac:dyDescent="0.25">
      <c r="A35" s="127" t="s">
        <v>58</v>
      </c>
      <c r="B35" s="154" t="s">
        <v>59</v>
      </c>
      <c r="C35" s="155" t="s">
        <v>60</v>
      </c>
    </row>
    <row r="36" spans="1:3" s="147" customFormat="1" x14ac:dyDescent="0.25">
      <c r="A36" s="127" t="s">
        <v>61</v>
      </c>
      <c r="B36" s="156"/>
      <c r="C36" s="157"/>
    </row>
    <row r="37" spans="1:3" s="147" customFormat="1" x14ac:dyDescent="0.25">
      <c r="A37" s="127" t="s">
        <v>62</v>
      </c>
      <c r="B37" s="156"/>
      <c r="C37" s="155"/>
    </row>
    <row r="38" spans="1:3" x14ac:dyDescent="0.25">
      <c r="A38" s="127" t="s">
        <v>63</v>
      </c>
      <c r="B38" s="158"/>
      <c r="C38" s="157"/>
    </row>
    <row r="39" spans="1:3" x14ac:dyDescent="0.25">
      <c r="A39" s="127" t="s">
        <v>64</v>
      </c>
      <c r="B39" s="141"/>
      <c r="C39" s="141"/>
    </row>
    <row r="40" spans="1:3" x14ac:dyDescent="0.25">
      <c r="A40" s="127" t="s">
        <v>65</v>
      </c>
      <c r="B40" s="141"/>
      <c r="C40" s="141"/>
    </row>
    <row r="41" spans="1:3" x14ac:dyDescent="0.25">
      <c r="A41" s="127" t="s">
        <v>66</v>
      </c>
      <c r="B41" s="141"/>
      <c r="C41" s="141"/>
    </row>
    <row r="42" spans="1:3" x14ac:dyDescent="0.25">
      <c r="A42" s="127" t="s">
        <v>67</v>
      </c>
      <c r="B42" s="159" t="s">
        <v>68</v>
      </c>
      <c r="C42" s="160" t="s">
        <v>69</v>
      </c>
    </row>
    <row r="43" spans="1:3" s="147" customFormat="1" x14ac:dyDescent="0.25">
      <c r="A43" s="127" t="s">
        <v>70</v>
      </c>
      <c r="B43" s="161"/>
      <c r="C43" s="162" t="s">
        <v>71</v>
      </c>
    </row>
    <row r="44" spans="1:3" x14ac:dyDescent="0.25">
      <c r="A44" s="127" t="s">
        <v>72</v>
      </c>
      <c r="B44" s="161"/>
      <c r="C44" s="162"/>
    </row>
    <row r="45" spans="1:3" x14ac:dyDescent="0.25">
      <c r="A45" s="127" t="s">
        <v>73</v>
      </c>
      <c r="B45" s="161"/>
      <c r="C45" s="163"/>
    </row>
    <row r="46" spans="1:3" x14ac:dyDescent="0.25">
      <c r="A46" s="127" t="s">
        <v>74</v>
      </c>
      <c r="B46" s="161"/>
      <c r="C46" s="160" t="s">
        <v>75</v>
      </c>
    </row>
    <row r="47" spans="1:3" x14ac:dyDescent="0.25">
      <c r="A47" s="127" t="s">
        <v>76</v>
      </c>
      <c r="B47" s="161"/>
      <c r="C47" s="162" t="s">
        <v>44</v>
      </c>
    </row>
    <row r="48" spans="1:3" x14ac:dyDescent="0.25">
      <c r="A48" s="127" t="s">
        <v>77</v>
      </c>
      <c r="B48" s="161"/>
      <c r="C48" s="162"/>
    </row>
    <row r="49" spans="1:3" x14ac:dyDescent="0.25">
      <c r="A49" s="127" t="s">
        <v>78</v>
      </c>
      <c r="B49" s="164"/>
      <c r="C49" s="163"/>
    </row>
    <row r="50" spans="1:3" x14ac:dyDescent="0.25">
      <c r="A50" s="127" t="s">
        <v>79</v>
      </c>
      <c r="B50" s="141"/>
      <c r="C50" s="141"/>
    </row>
    <row r="51" spans="1:3" x14ac:dyDescent="0.25">
      <c r="A51" s="127" t="s">
        <v>80</v>
      </c>
      <c r="B51" s="141"/>
      <c r="C51" s="141"/>
    </row>
    <row r="52" spans="1:3" x14ac:dyDescent="0.25">
      <c r="A52" s="127" t="s">
        <v>81</v>
      </c>
      <c r="B52" s="141"/>
      <c r="C52" s="141"/>
    </row>
    <row r="53" spans="1:3" x14ac:dyDescent="0.25">
      <c r="A53" s="127" t="s">
        <v>82</v>
      </c>
      <c r="B53" s="165" t="s">
        <v>83</v>
      </c>
      <c r="C53" s="165" t="s">
        <v>84</v>
      </c>
    </row>
    <row r="54" spans="1:3" x14ac:dyDescent="0.25">
      <c r="A54" s="127" t="s">
        <v>85</v>
      </c>
      <c r="B54" s="166"/>
      <c r="C54" s="166" t="s">
        <v>86</v>
      </c>
    </row>
    <row r="55" spans="1:3" x14ac:dyDescent="0.25">
      <c r="A55" s="127" t="s">
        <v>87</v>
      </c>
      <c r="B55" s="166"/>
      <c r="C55" s="167"/>
    </row>
    <row r="56" spans="1:3" x14ac:dyDescent="0.25">
      <c r="A56" s="127" t="s">
        <v>88</v>
      </c>
      <c r="B56" s="166"/>
      <c r="C56" s="165" t="s">
        <v>89</v>
      </c>
    </row>
    <row r="57" spans="1:3" x14ac:dyDescent="0.25">
      <c r="A57" s="127" t="s">
        <v>90</v>
      </c>
      <c r="B57" s="166"/>
      <c r="C57" s="166" t="s">
        <v>91</v>
      </c>
    </row>
    <row r="58" spans="1:3" x14ac:dyDescent="0.25">
      <c r="A58" s="127" t="s">
        <v>92</v>
      </c>
      <c r="B58" s="167"/>
      <c r="C58" s="167"/>
    </row>
    <row r="59" spans="1:3" x14ac:dyDescent="0.25">
      <c r="A59" s="127" t="s">
        <v>93</v>
      </c>
      <c r="B59" s="141"/>
      <c r="C59" s="141"/>
    </row>
    <row r="60" spans="1:3" x14ac:dyDescent="0.25">
      <c r="A60" s="127" t="s">
        <v>94</v>
      </c>
      <c r="B60" s="141"/>
      <c r="C60" s="141"/>
    </row>
    <row r="61" spans="1:3" s="147" customFormat="1" x14ac:dyDescent="0.25">
      <c r="A61" s="127" t="s">
        <v>95</v>
      </c>
      <c r="B61" s="141"/>
      <c r="C61" s="141"/>
    </row>
    <row r="62" spans="1:3" s="147" customFormat="1" x14ac:dyDescent="0.25">
      <c r="A62" s="127" t="s">
        <v>96</v>
      </c>
      <c r="B62" s="168" t="s">
        <v>97</v>
      </c>
      <c r="C62" s="168" t="s">
        <v>98</v>
      </c>
    </row>
    <row r="63" spans="1:3" s="147" customFormat="1" x14ac:dyDescent="0.25">
      <c r="A63" s="127" t="s">
        <v>99</v>
      </c>
      <c r="B63" s="169"/>
      <c r="C63" s="169" t="s">
        <v>100</v>
      </c>
    </row>
    <row r="64" spans="1:3" x14ac:dyDescent="0.25">
      <c r="A64" s="127" t="s">
        <v>101</v>
      </c>
      <c r="B64" s="169"/>
      <c r="C64" s="169" t="s">
        <v>102</v>
      </c>
    </row>
    <row r="65" spans="1:3" x14ac:dyDescent="0.25">
      <c r="A65" s="127" t="s">
        <v>103</v>
      </c>
      <c r="B65" s="169"/>
      <c r="C65" s="169"/>
    </row>
    <row r="66" spans="1:3" s="147" customFormat="1" x14ac:dyDescent="0.25">
      <c r="A66" s="127" t="s">
        <v>104</v>
      </c>
      <c r="B66" s="169"/>
      <c r="C66" s="170"/>
    </row>
    <row r="67" spans="1:3" x14ac:dyDescent="0.25">
      <c r="A67" s="127" t="s">
        <v>105</v>
      </c>
      <c r="B67" s="169"/>
      <c r="C67" s="168" t="s">
        <v>106</v>
      </c>
    </row>
    <row r="68" spans="1:3" x14ac:dyDescent="0.25">
      <c r="A68" s="127" t="s">
        <v>107</v>
      </c>
      <c r="B68" s="169"/>
      <c r="C68" s="169" t="s">
        <v>108</v>
      </c>
    </row>
    <row r="69" spans="1:3" x14ac:dyDescent="0.25">
      <c r="A69" s="127" t="s">
        <v>109</v>
      </c>
      <c r="B69" s="169"/>
      <c r="C69" s="169" t="s">
        <v>110</v>
      </c>
    </row>
    <row r="70" spans="1:3" x14ac:dyDescent="0.25">
      <c r="A70" s="127" t="s">
        <v>111</v>
      </c>
      <c r="B70" s="169"/>
      <c r="C70" s="169"/>
    </row>
    <row r="71" spans="1:3" x14ac:dyDescent="0.25">
      <c r="A71" s="127" t="s">
        <v>112</v>
      </c>
      <c r="B71" s="170"/>
      <c r="C71" s="170"/>
    </row>
    <row r="72" spans="1:3" x14ac:dyDescent="0.25">
      <c r="A72" s="127" t="s">
        <v>113</v>
      </c>
      <c r="B72" s="141"/>
      <c r="C72" s="141"/>
    </row>
    <row r="73" spans="1:3" x14ac:dyDescent="0.25">
      <c r="A73" s="127" t="s">
        <v>114</v>
      </c>
      <c r="B73" s="141"/>
      <c r="C73" s="141"/>
    </row>
    <row r="74" spans="1:3" x14ac:dyDescent="0.25">
      <c r="A74" s="127" t="s">
        <v>115</v>
      </c>
      <c r="B74" s="141"/>
      <c r="C74" s="141"/>
    </row>
    <row r="75" spans="1:3" x14ac:dyDescent="0.25">
      <c r="A75" s="127" t="s">
        <v>116</v>
      </c>
      <c r="B75" s="171" t="s">
        <v>117</v>
      </c>
      <c r="C75" s="172" t="s">
        <v>118</v>
      </c>
    </row>
    <row r="76" spans="1:3" x14ac:dyDescent="0.25">
      <c r="A76" s="127" t="s">
        <v>119</v>
      </c>
      <c r="B76" s="173"/>
      <c r="C76" s="173" t="s">
        <v>120</v>
      </c>
    </row>
    <row r="77" spans="1:3" x14ac:dyDescent="0.25">
      <c r="A77" s="127" t="s">
        <v>121</v>
      </c>
      <c r="B77" s="173"/>
      <c r="C77" s="174" t="s">
        <v>122</v>
      </c>
    </row>
    <row r="78" spans="1:3" x14ac:dyDescent="0.25">
      <c r="A78" s="127" t="s">
        <v>123</v>
      </c>
      <c r="B78" s="173"/>
      <c r="C78" s="172" t="s">
        <v>124</v>
      </c>
    </row>
    <row r="79" spans="1:3" x14ac:dyDescent="0.25">
      <c r="A79" s="127" t="s">
        <v>125</v>
      </c>
      <c r="B79" s="173"/>
      <c r="C79" s="173" t="s">
        <v>126</v>
      </c>
    </row>
    <row r="80" spans="1:3" x14ac:dyDescent="0.25">
      <c r="A80" s="127" t="s">
        <v>127</v>
      </c>
      <c r="B80" s="175"/>
      <c r="C80" s="175"/>
    </row>
    <row r="81" spans="1:3" x14ac:dyDescent="0.25">
      <c r="A81" s="127" t="s">
        <v>128</v>
      </c>
      <c r="B81" s="141"/>
      <c r="C81" s="141"/>
    </row>
    <row r="82" spans="1:3" x14ac:dyDescent="0.25">
      <c r="A82" s="127" t="s">
        <v>129</v>
      </c>
      <c r="B82" s="141"/>
      <c r="C82" s="141"/>
    </row>
    <row r="83" spans="1:3" x14ac:dyDescent="0.25">
      <c r="A83" s="127" t="s">
        <v>130</v>
      </c>
      <c r="B83" s="141"/>
      <c r="C83" s="141"/>
    </row>
    <row r="84" spans="1:3" s="147" customFormat="1" x14ac:dyDescent="0.25">
      <c r="A84" s="127" t="s">
        <v>131</v>
      </c>
      <c r="B84" s="176" t="s">
        <v>132</v>
      </c>
      <c r="C84" s="177" t="s">
        <v>133</v>
      </c>
    </row>
    <row r="85" spans="1:3" x14ac:dyDescent="0.25">
      <c r="A85" s="127" t="s">
        <v>134</v>
      </c>
      <c r="B85" s="178"/>
      <c r="C85" s="179"/>
    </row>
    <row r="86" spans="1:3" x14ac:dyDescent="0.25">
      <c r="A86" s="127" t="s">
        <v>135</v>
      </c>
      <c r="B86" s="178"/>
      <c r="C86" s="177"/>
    </row>
    <row r="87" spans="1:3" x14ac:dyDescent="0.25">
      <c r="A87" s="127" t="s">
        <v>136</v>
      </c>
      <c r="B87" s="178"/>
      <c r="C87" s="179"/>
    </row>
    <row r="88" spans="1:3" s="147" customFormat="1" x14ac:dyDescent="0.25">
      <c r="A88" s="127" t="s">
        <v>137</v>
      </c>
      <c r="B88" s="180"/>
      <c r="C88" s="180"/>
    </row>
    <row r="89" spans="1:3" s="147" customFormat="1" x14ac:dyDescent="0.25">
      <c r="A89" s="127" t="s">
        <v>138</v>
      </c>
      <c r="B89" s="181"/>
      <c r="C89" s="181"/>
    </row>
    <row r="90" spans="1:3" s="147" customFormat="1" x14ac:dyDescent="0.25">
      <c r="A90" s="127" t="s">
        <v>139</v>
      </c>
      <c r="B90" s="182"/>
      <c r="C90" s="182"/>
    </row>
    <row r="91" spans="1:3" x14ac:dyDescent="0.25">
      <c r="A91" s="127" t="s">
        <v>140</v>
      </c>
      <c r="B91" s="183" t="s">
        <v>141</v>
      </c>
      <c r="C91" s="184" t="s">
        <v>142</v>
      </c>
    </row>
    <row r="92" spans="1:3" x14ac:dyDescent="0.25">
      <c r="A92" s="127" t="s">
        <v>143</v>
      </c>
      <c r="B92" s="183"/>
      <c r="C92" s="184" t="s">
        <v>144</v>
      </c>
    </row>
    <row r="93" spans="1:3" x14ac:dyDescent="0.25">
      <c r="A93" s="127" t="s">
        <v>145</v>
      </c>
      <c r="B93" s="183"/>
      <c r="C93" s="184" t="s">
        <v>146</v>
      </c>
    </row>
    <row r="94" spans="1:3" x14ac:dyDescent="0.25">
      <c r="A94" s="127" t="s">
        <v>147</v>
      </c>
      <c r="B94" s="183"/>
      <c r="C94" s="184" t="s">
        <v>148</v>
      </c>
    </row>
    <row r="95" spans="1:3" x14ac:dyDescent="0.25">
      <c r="A95" s="127" t="s">
        <v>149</v>
      </c>
      <c r="B95" s="183"/>
      <c r="C95" s="184" t="s">
        <v>150</v>
      </c>
    </row>
    <row r="96" spans="1:3" x14ac:dyDescent="0.25">
      <c r="A96" s="127" t="s">
        <v>151</v>
      </c>
      <c r="B96" s="183"/>
      <c r="C96" s="184" t="s">
        <v>152</v>
      </c>
    </row>
    <row r="97" spans="1:3" x14ac:dyDescent="0.25">
      <c r="A97" s="127" t="s">
        <v>153</v>
      </c>
      <c r="B97" s="183"/>
      <c r="C97" s="184" t="s">
        <v>154</v>
      </c>
    </row>
    <row r="98" spans="1:3" x14ac:dyDescent="0.25">
      <c r="A98" s="127" t="s">
        <v>155</v>
      </c>
      <c r="B98" s="183"/>
      <c r="C98" s="184" t="s">
        <v>156</v>
      </c>
    </row>
    <row r="99" spans="1:3" x14ac:dyDescent="0.25">
      <c r="A99" s="127" t="s">
        <v>157</v>
      </c>
      <c r="B99" s="183"/>
      <c r="C99" s="184" t="s">
        <v>158</v>
      </c>
    </row>
    <row r="100" spans="1:3" x14ac:dyDescent="0.25">
      <c r="A100" s="127" t="s">
        <v>159</v>
      </c>
      <c r="B100" s="183"/>
      <c r="C100" s="184" t="s">
        <v>160</v>
      </c>
    </row>
    <row r="101" spans="1:3" x14ac:dyDescent="0.25">
      <c r="A101" s="127" t="s">
        <v>161</v>
      </c>
      <c r="B101" s="183"/>
      <c r="C101" s="184" t="s">
        <v>162</v>
      </c>
    </row>
    <row r="102" spans="1:3" x14ac:dyDescent="0.25">
      <c r="A102" s="127" t="s">
        <v>163</v>
      </c>
      <c r="B102" s="183"/>
      <c r="C102" s="184" t="s">
        <v>164</v>
      </c>
    </row>
    <row r="103" spans="1:3" x14ac:dyDescent="0.25">
      <c r="A103" s="127" t="s">
        <v>165</v>
      </c>
      <c r="B103" s="183"/>
      <c r="C103" s="184" t="s">
        <v>166</v>
      </c>
    </row>
    <row r="104" spans="1:3" x14ac:dyDescent="0.25">
      <c r="A104" s="127" t="s">
        <v>167</v>
      </c>
      <c r="B104" s="183"/>
      <c r="C104" s="184" t="s">
        <v>168</v>
      </c>
    </row>
    <row r="105" spans="1:3" x14ac:dyDescent="0.25">
      <c r="A105" s="127" t="s">
        <v>169</v>
      </c>
      <c r="B105" s="183"/>
      <c r="C105" s="185"/>
    </row>
    <row r="106" spans="1:3" x14ac:dyDescent="0.25">
      <c r="A106" s="127" t="s">
        <v>170</v>
      </c>
      <c r="B106" s="183"/>
      <c r="C106" s="186" t="s">
        <v>171</v>
      </c>
    </row>
    <row r="107" spans="1:3" x14ac:dyDescent="0.25">
      <c r="A107" s="127" t="s">
        <v>172</v>
      </c>
      <c r="B107" s="183"/>
      <c r="C107" s="184" t="s">
        <v>44</v>
      </c>
    </row>
    <row r="108" spans="1:3" x14ac:dyDescent="0.25">
      <c r="A108" s="127" t="s">
        <v>173</v>
      </c>
      <c r="B108" s="183"/>
      <c r="C108" s="184" t="s">
        <v>75</v>
      </c>
    </row>
    <row r="109" spans="1:3" x14ac:dyDescent="0.25">
      <c r="A109" s="127" t="s">
        <v>174</v>
      </c>
      <c r="B109" s="183"/>
      <c r="C109" s="184" t="s">
        <v>175</v>
      </c>
    </row>
    <row r="110" spans="1:3" x14ac:dyDescent="0.25">
      <c r="A110" s="127" t="s">
        <v>176</v>
      </c>
      <c r="B110" s="183"/>
      <c r="C110" s="184" t="s">
        <v>177</v>
      </c>
    </row>
    <row r="111" spans="1:3" x14ac:dyDescent="0.25">
      <c r="A111" s="127" t="s">
        <v>178</v>
      </c>
      <c r="B111" s="183"/>
      <c r="C111" s="184" t="s">
        <v>110</v>
      </c>
    </row>
    <row r="112" spans="1:3" s="147" customFormat="1" x14ac:dyDescent="0.25">
      <c r="A112" s="127" t="s">
        <v>179</v>
      </c>
      <c r="B112" s="183"/>
      <c r="C112" s="184" t="s">
        <v>180</v>
      </c>
    </row>
    <row r="113" spans="1:3" s="147" customFormat="1" x14ac:dyDescent="0.25">
      <c r="A113" s="127" t="s">
        <v>181</v>
      </c>
      <c r="B113" s="183"/>
      <c r="C113" s="184" t="s">
        <v>182</v>
      </c>
    </row>
    <row r="114" spans="1:3" s="147" customFormat="1" x14ac:dyDescent="0.25">
      <c r="A114" s="127" t="s">
        <v>183</v>
      </c>
      <c r="B114" s="183"/>
      <c r="C114" s="184" t="s">
        <v>108</v>
      </c>
    </row>
    <row r="115" spans="1:3" s="147" customFormat="1" x14ac:dyDescent="0.25">
      <c r="A115" s="127" t="s">
        <v>184</v>
      </c>
      <c r="B115" s="183"/>
      <c r="C115" s="184" t="s">
        <v>185</v>
      </c>
    </row>
    <row r="116" spans="1:3" s="147" customFormat="1" x14ac:dyDescent="0.25">
      <c r="A116" s="127" t="s">
        <v>186</v>
      </c>
      <c r="B116" s="183"/>
      <c r="C116" s="184" t="s">
        <v>106</v>
      </c>
    </row>
    <row r="117" spans="1:3" s="147" customFormat="1" x14ac:dyDescent="0.25">
      <c r="A117" s="127" t="s">
        <v>187</v>
      </c>
      <c r="B117" s="183"/>
      <c r="C117" s="184" t="s">
        <v>188</v>
      </c>
    </row>
    <row r="118" spans="1:3" x14ac:dyDescent="0.25">
      <c r="A118" s="127" t="s">
        <v>189</v>
      </c>
      <c r="B118" s="183"/>
      <c r="C118" s="184" t="s">
        <v>190</v>
      </c>
    </row>
    <row r="119" spans="1:3" x14ac:dyDescent="0.25">
      <c r="A119" s="127" t="s">
        <v>191</v>
      </c>
      <c r="B119" s="183"/>
      <c r="C119" s="184" t="s">
        <v>192</v>
      </c>
    </row>
    <row r="120" spans="1:3" x14ac:dyDescent="0.25">
      <c r="A120" s="127" t="s">
        <v>193</v>
      </c>
      <c r="B120" s="144"/>
      <c r="C120" s="185"/>
    </row>
    <row r="121" spans="1:3" x14ac:dyDescent="0.25">
      <c r="A121" s="127" t="s">
        <v>194</v>
      </c>
      <c r="B121" s="181"/>
      <c r="C121" s="181"/>
    </row>
    <row r="122" spans="1:3" x14ac:dyDescent="0.25">
      <c r="A122" s="127" t="s">
        <v>195</v>
      </c>
      <c r="B122" s="181"/>
      <c r="C122" s="181"/>
    </row>
    <row r="123" spans="1:3" x14ac:dyDescent="0.25">
      <c r="A123" s="127" t="s">
        <v>196</v>
      </c>
      <c r="B123" s="187" t="s">
        <v>197</v>
      </c>
      <c r="C123" s="188" t="s">
        <v>142</v>
      </c>
    </row>
    <row r="124" spans="1:3" x14ac:dyDescent="0.25">
      <c r="A124" s="127" t="s">
        <v>198</v>
      </c>
      <c r="B124" s="189"/>
      <c r="C124" s="190" t="s">
        <v>144</v>
      </c>
    </row>
    <row r="125" spans="1:3" x14ac:dyDescent="0.25">
      <c r="A125" s="127" t="s">
        <v>199</v>
      </c>
      <c r="B125" s="189"/>
      <c r="C125" s="190" t="s">
        <v>146</v>
      </c>
    </row>
    <row r="126" spans="1:3" x14ac:dyDescent="0.25">
      <c r="A126" s="127" t="s">
        <v>200</v>
      </c>
      <c r="B126" s="189"/>
      <c r="C126" s="190" t="s">
        <v>148</v>
      </c>
    </row>
    <row r="127" spans="1:3" x14ac:dyDescent="0.25">
      <c r="A127" s="127" t="s">
        <v>201</v>
      </c>
      <c r="B127" s="189"/>
      <c r="C127" s="190" t="s">
        <v>150</v>
      </c>
    </row>
    <row r="128" spans="1:3" x14ac:dyDescent="0.25">
      <c r="A128" s="127" t="s">
        <v>202</v>
      </c>
      <c r="B128" s="189"/>
      <c r="C128" s="190" t="s">
        <v>152</v>
      </c>
    </row>
    <row r="129" spans="1:3" x14ac:dyDescent="0.25">
      <c r="A129" s="127" t="s">
        <v>203</v>
      </c>
      <c r="B129" s="189"/>
      <c r="C129" s="190" t="s">
        <v>154</v>
      </c>
    </row>
    <row r="130" spans="1:3" x14ac:dyDescent="0.25">
      <c r="A130" s="127" t="s">
        <v>204</v>
      </c>
      <c r="B130" s="189"/>
      <c r="C130" s="190" t="s">
        <v>156</v>
      </c>
    </row>
    <row r="131" spans="1:3" x14ac:dyDescent="0.25">
      <c r="A131" s="127" t="s">
        <v>205</v>
      </c>
      <c r="B131" s="189"/>
      <c r="C131" s="190" t="s">
        <v>158</v>
      </c>
    </row>
    <row r="132" spans="1:3" x14ac:dyDescent="0.25">
      <c r="A132" s="127" t="s">
        <v>206</v>
      </c>
      <c r="B132" s="189"/>
      <c r="C132" s="190" t="s">
        <v>160</v>
      </c>
    </row>
    <row r="133" spans="1:3" x14ac:dyDescent="0.25">
      <c r="A133" s="127" t="s">
        <v>207</v>
      </c>
      <c r="B133" s="189"/>
      <c r="C133" s="190" t="s">
        <v>168</v>
      </c>
    </row>
    <row r="134" spans="1:3" x14ac:dyDescent="0.25">
      <c r="A134" s="127" t="s">
        <v>208</v>
      </c>
      <c r="B134" s="189"/>
      <c r="C134" s="190"/>
    </row>
    <row r="135" spans="1:3" x14ac:dyDescent="0.25">
      <c r="A135" s="127" t="s">
        <v>209</v>
      </c>
      <c r="B135" s="189"/>
      <c r="C135" s="190"/>
    </row>
    <row r="136" spans="1:3" x14ac:dyDescent="0.25">
      <c r="A136" s="127" t="s">
        <v>210</v>
      </c>
      <c r="B136" s="189"/>
      <c r="C136" s="190"/>
    </row>
    <row r="137" spans="1:3" x14ac:dyDescent="0.25">
      <c r="A137" s="127" t="s">
        <v>211</v>
      </c>
      <c r="B137" s="189"/>
      <c r="C137" s="191"/>
    </row>
    <row r="138" spans="1:3" x14ac:dyDescent="0.25">
      <c r="A138" s="127" t="s">
        <v>212</v>
      </c>
      <c r="B138" s="189"/>
      <c r="C138" s="188" t="s">
        <v>171</v>
      </c>
    </row>
    <row r="139" spans="1:3" x14ac:dyDescent="0.25">
      <c r="A139" s="127" t="s">
        <v>213</v>
      </c>
      <c r="B139" s="189"/>
      <c r="C139" s="190" t="s">
        <v>44</v>
      </c>
    </row>
    <row r="140" spans="1:3" x14ac:dyDescent="0.25">
      <c r="A140" s="127" t="s">
        <v>214</v>
      </c>
      <c r="B140" s="189"/>
      <c r="C140" s="190" t="s">
        <v>75</v>
      </c>
    </row>
    <row r="141" spans="1:3" x14ac:dyDescent="0.25">
      <c r="A141" s="127" t="s">
        <v>215</v>
      </c>
      <c r="B141" s="189"/>
      <c r="C141" s="190" t="s">
        <v>175</v>
      </c>
    </row>
    <row r="142" spans="1:3" x14ac:dyDescent="0.25">
      <c r="A142" s="127" t="s">
        <v>216</v>
      </c>
      <c r="B142" s="189"/>
      <c r="C142" s="190" t="s">
        <v>177</v>
      </c>
    </row>
    <row r="143" spans="1:3" x14ac:dyDescent="0.25">
      <c r="A143" s="127" t="s">
        <v>217</v>
      </c>
      <c r="B143" s="189"/>
      <c r="C143" s="190" t="s">
        <v>110</v>
      </c>
    </row>
    <row r="144" spans="1:3" x14ac:dyDescent="0.25">
      <c r="A144" s="127" t="s">
        <v>218</v>
      </c>
      <c r="B144" s="189"/>
      <c r="C144" s="190" t="s">
        <v>180</v>
      </c>
    </row>
    <row r="145" spans="1:3" x14ac:dyDescent="0.25">
      <c r="A145" s="127" t="s">
        <v>219</v>
      </c>
      <c r="B145" s="189"/>
      <c r="C145" s="190" t="s">
        <v>182</v>
      </c>
    </row>
    <row r="146" spans="1:3" x14ac:dyDescent="0.25">
      <c r="A146" s="127" t="s">
        <v>220</v>
      </c>
      <c r="B146" s="189"/>
      <c r="C146" s="190" t="s">
        <v>108</v>
      </c>
    </row>
    <row r="147" spans="1:3" x14ac:dyDescent="0.25">
      <c r="A147" s="127" t="s">
        <v>221</v>
      </c>
      <c r="B147" s="189"/>
      <c r="C147" s="192" t="s">
        <v>185</v>
      </c>
    </row>
    <row r="148" spans="1:3" x14ac:dyDescent="0.25">
      <c r="A148" s="127" t="s">
        <v>222</v>
      </c>
      <c r="B148" s="189"/>
      <c r="C148" s="190" t="s">
        <v>192</v>
      </c>
    </row>
    <row r="149" spans="1:3" x14ac:dyDescent="0.25">
      <c r="A149" s="127" t="s">
        <v>223</v>
      </c>
      <c r="B149" s="189"/>
      <c r="C149" s="190"/>
    </row>
    <row r="150" spans="1:3" x14ac:dyDescent="0.25">
      <c r="A150" s="127" t="s">
        <v>224</v>
      </c>
      <c r="B150" s="189"/>
      <c r="C150" s="190"/>
    </row>
    <row r="151" spans="1:3" x14ac:dyDescent="0.25">
      <c r="A151" s="127" t="s">
        <v>225</v>
      </c>
      <c r="B151" s="189"/>
      <c r="C151" s="190"/>
    </row>
    <row r="152" spans="1:3" x14ac:dyDescent="0.25">
      <c r="A152" s="127" t="s">
        <v>226</v>
      </c>
      <c r="B152" s="193"/>
      <c r="C152" s="191"/>
    </row>
    <row r="153" spans="1:3" x14ac:dyDescent="0.25">
      <c r="A153" s="127" t="s">
        <v>227</v>
      </c>
      <c r="C153" s="181"/>
    </row>
    <row r="154" spans="1:3" x14ac:dyDescent="0.25">
      <c r="A154" s="127" t="s">
        <v>228</v>
      </c>
    </row>
    <row r="155" spans="1:3" x14ac:dyDescent="0.25">
      <c r="A155" s="127" t="s">
        <v>229</v>
      </c>
    </row>
    <row r="156" spans="1:3" s="147" customFormat="1" x14ac:dyDescent="0.25">
      <c r="A156" s="127" t="s">
        <v>230</v>
      </c>
      <c r="B156" s="194" t="s">
        <v>231</v>
      </c>
      <c r="C156" s="194" t="s">
        <v>142</v>
      </c>
    </row>
    <row r="157" spans="1:3" s="147" customFormat="1" x14ac:dyDescent="0.25">
      <c r="A157" s="127" t="s">
        <v>232</v>
      </c>
      <c r="B157" s="195"/>
      <c r="C157" s="195" t="s">
        <v>233</v>
      </c>
    </row>
    <row r="158" spans="1:3" x14ac:dyDescent="0.25">
      <c r="A158" s="127" t="s">
        <v>234</v>
      </c>
      <c r="B158" s="195"/>
      <c r="C158" s="195" t="s">
        <v>235</v>
      </c>
    </row>
    <row r="159" spans="1:3" x14ac:dyDescent="0.25">
      <c r="A159" s="127" t="s">
        <v>236</v>
      </c>
      <c r="B159" s="195"/>
      <c r="C159" s="195" t="s">
        <v>237</v>
      </c>
    </row>
    <row r="160" spans="1:3" s="147" customFormat="1" x14ac:dyDescent="0.25">
      <c r="A160" s="127" t="s">
        <v>238</v>
      </c>
      <c r="B160" s="195"/>
      <c r="C160" s="196" t="s">
        <v>239</v>
      </c>
    </row>
    <row r="161" spans="1:3" x14ac:dyDescent="0.25">
      <c r="A161" s="127" t="s">
        <v>240</v>
      </c>
      <c r="B161" s="195"/>
      <c r="C161" s="194" t="s">
        <v>171</v>
      </c>
    </row>
    <row r="162" spans="1:3" x14ac:dyDescent="0.25">
      <c r="A162" s="127" t="s">
        <v>241</v>
      </c>
      <c r="B162" s="195"/>
      <c r="C162" s="195" t="s">
        <v>175</v>
      </c>
    </row>
    <row r="163" spans="1:3" x14ac:dyDescent="0.25">
      <c r="A163" s="127" t="s">
        <v>242</v>
      </c>
      <c r="B163" s="195"/>
      <c r="C163" s="195" t="s">
        <v>182</v>
      </c>
    </row>
    <row r="164" spans="1:3" x14ac:dyDescent="0.25">
      <c r="A164" s="127" t="s">
        <v>243</v>
      </c>
      <c r="B164" s="195"/>
      <c r="C164" s="195" t="s">
        <v>108</v>
      </c>
    </row>
    <row r="165" spans="1:3" x14ac:dyDescent="0.25">
      <c r="A165" s="127" t="s">
        <v>244</v>
      </c>
      <c r="B165" s="196"/>
      <c r="C165" s="196" t="s">
        <v>185</v>
      </c>
    </row>
    <row r="166" spans="1:3" x14ac:dyDescent="0.25">
      <c r="A166" s="127" t="s">
        <v>245</v>
      </c>
    </row>
    <row r="167" spans="1:3" x14ac:dyDescent="0.25">
      <c r="A167" s="127" t="s">
        <v>246</v>
      </c>
    </row>
    <row r="168" spans="1:3" x14ac:dyDescent="0.25">
      <c r="A168" s="127" t="s">
        <v>247</v>
      </c>
    </row>
    <row r="169" spans="1:3" s="147" customFormat="1" x14ac:dyDescent="0.25">
      <c r="A169" s="127" t="s">
        <v>248</v>
      </c>
      <c r="B169" s="197" t="s">
        <v>249</v>
      </c>
      <c r="C169" s="197" t="s">
        <v>142</v>
      </c>
    </row>
    <row r="170" spans="1:3" s="147" customFormat="1" x14ac:dyDescent="0.25">
      <c r="A170" s="127" t="s">
        <v>250</v>
      </c>
      <c r="B170" s="198"/>
      <c r="C170" s="198" t="s">
        <v>233</v>
      </c>
    </row>
    <row r="171" spans="1:3" x14ac:dyDescent="0.25">
      <c r="A171" s="127" t="s">
        <v>251</v>
      </c>
      <c r="B171" s="198"/>
      <c r="C171" s="198" t="s">
        <v>235</v>
      </c>
    </row>
    <row r="172" spans="1:3" x14ac:dyDescent="0.25">
      <c r="A172" s="127" t="s">
        <v>252</v>
      </c>
      <c r="B172" s="198"/>
      <c r="C172" s="198" t="s">
        <v>237</v>
      </c>
    </row>
    <row r="173" spans="1:3" s="147" customFormat="1" x14ac:dyDescent="0.25">
      <c r="A173" s="127" t="s">
        <v>253</v>
      </c>
      <c r="B173" s="198"/>
      <c r="C173" s="199" t="s">
        <v>239</v>
      </c>
    </row>
    <row r="174" spans="1:3" x14ac:dyDescent="0.25">
      <c r="A174" s="127" t="s">
        <v>254</v>
      </c>
      <c r="B174" s="198"/>
      <c r="C174" s="197" t="s">
        <v>171</v>
      </c>
    </row>
    <row r="175" spans="1:3" x14ac:dyDescent="0.25">
      <c r="A175" s="127" t="s">
        <v>255</v>
      </c>
      <c r="B175" s="198"/>
      <c r="C175" s="198" t="s">
        <v>175</v>
      </c>
    </row>
    <row r="176" spans="1:3" x14ac:dyDescent="0.25">
      <c r="A176" s="127" t="s">
        <v>256</v>
      </c>
      <c r="B176" s="198"/>
      <c r="C176" s="198" t="s">
        <v>182</v>
      </c>
    </row>
    <row r="177" spans="1:3" x14ac:dyDescent="0.25">
      <c r="A177" s="127" t="s">
        <v>257</v>
      </c>
      <c r="B177" s="198"/>
      <c r="C177" s="198" t="s">
        <v>108</v>
      </c>
    </row>
    <row r="178" spans="1:3" x14ac:dyDescent="0.25">
      <c r="A178" s="127" t="s">
        <v>258</v>
      </c>
      <c r="B178" s="198"/>
      <c r="C178" s="198" t="s">
        <v>185</v>
      </c>
    </row>
    <row r="179" spans="1:3" s="147" customFormat="1" x14ac:dyDescent="0.25">
      <c r="A179" s="127" t="s">
        <v>259</v>
      </c>
      <c r="B179" s="180"/>
      <c r="C179" s="180"/>
    </row>
    <row r="180" spans="1:3" s="147" customFormat="1" x14ac:dyDescent="0.25">
      <c r="A180" s="127" t="s">
        <v>260</v>
      </c>
      <c r="B180" s="181"/>
      <c r="C180" s="181"/>
    </row>
    <row r="181" spans="1:3" s="147" customFormat="1" x14ac:dyDescent="0.25">
      <c r="A181" s="127" t="s">
        <v>261</v>
      </c>
      <c r="B181" s="182"/>
      <c r="C181" s="182"/>
    </row>
    <row r="182" spans="1:3" x14ac:dyDescent="0.25">
      <c r="A182" s="127" t="s">
        <v>262</v>
      </c>
      <c r="B182" s="200" t="s">
        <v>263</v>
      </c>
      <c r="C182" s="201" t="s">
        <v>41</v>
      </c>
    </row>
    <row r="183" spans="1:3" x14ac:dyDescent="0.25">
      <c r="A183" s="127" t="s">
        <v>264</v>
      </c>
      <c r="B183" s="200"/>
      <c r="C183" s="201"/>
    </row>
    <row r="184" spans="1:3" x14ac:dyDescent="0.25">
      <c r="A184" s="127" t="s">
        <v>265</v>
      </c>
      <c r="B184" s="200"/>
      <c r="C184" s="202"/>
    </row>
    <row r="185" spans="1:3" x14ac:dyDescent="0.25">
      <c r="A185" s="127" t="s">
        <v>266</v>
      </c>
      <c r="B185" s="200"/>
      <c r="C185" s="203" t="s">
        <v>267</v>
      </c>
    </row>
    <row r="186" spans="1:3" x14ac:dyDescent="0.25">
      <c r="A186" s="127" t="s">
        <v>268</v>
      </c>
      <c r="B186" s="200"/>
      <c r="C186" s="201"/>
    </row>
    <row r="187" spans="1:3" x14ac:dyDescent="0.25">
      <c r="A187" s="127" t="s">
        <v>269</v>
      </c>
      <c r="B187" s="204"/>
      <c r="C187" s="202"/>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E20"/>
  <sheetViews>
    <sheetView showGridLines="0" showRowColHeaders="0" topLeftCell="A4" workbookViewId="0">
      <selection activeCell="B35" sqref="B35"/>
    </sheetView>
  </sheetViews>
  <sheetFormatPr defaultRowHeight="12.5" x14ac:dyDescent="0.25"/>
  <cols>
    <col min="2" max="2" width="27.7265625" customWidth="1"/>
    <col min="3" max="3" width="20" customWidth="1"/>
    <col min="4" max="4" width="28.453125" customWidth="1"/>
    <col min="5" max="5" width="6.1796875" customWidth="1"/>
  </cols>
  <sheetData>
    <row r="1" spans="1:5" ht="14" x14ac:dyDescent="0.3">
      <c r="A1" s="258" t="s">
        <v>304</v>
      </c>
    </row>
    <row r="2" spans="1:5" x14ac:dyDescent="0.25">
      <c r="B2" s="206" t="s">
        <v>270</v>
      </c>
      <c r="C2" s="207" t="s">
        <v>271</v>
      </c>
    </row>
    <row r="4" spans="1:5" x14ac:dyDescent="0.25">
      <c r="B4" s="208" t="str">
        <f>M355Dbase!M5</f>
        <v>M355ASHTGNNNN0A</v>
      </c>
      <c r="C4" s="209"/>
      <c r="D4" s="210"/>
      <c r="E4" s="211"/>
    </row>
    <row r="5" spans="1:5" x14ac:dyDescent="0.25">
      <c r="B5" s="216" t="str">
        <f>M355Dbase!M6</f>
        <v>iSTAT M365 IEC 61000-4-30 Class A PQ Analyser</v>
      </c>
      <c r="C5" s="215"/>
      <c r="D5" s="212"/>
      <c r="E5" s="217" t="str">
        <f>M355Dbase!O6</f>
        <v>M355</v>
      </c>
    </row>
    <row r="6" spans="1:5" x14ac:dyDescent="0.25">
      <c r="B6" s="216" t="str">
        <f>M355Dbase!M7</f>
        <v>Electrical Network:</v>
      </c>
      <c r="C6" s="215" t="str">
        <f>M355Dbase!N7</f>
        <v>Menu Configurable</v>
      </c>
      <c r="D6" s="212"/>
      <c r="E6" s="217"/>
    </row>
    <row r="7" spans="1:5" x14ac:dyDescent="0.25">
      <c r="B7" s="216" t="str">
        <f>M355Dbase!M8</f>
        <v>Factory Allocated:</v>
      </c>
      <c r="C7" s="215" t="str">
        <f>M355Dbase!N8</f>
        <v>Factory Allocated</v>
      </c>
      <c r="D7" s="212"/>
      <c r="E7" s="217" t="str">
        <f>M355Dbase!O8</f>
        <v>A</v>
      </c>
    </row>
    <row r="8" spans="1:5" x14ac:dyDescent="0.25">
      <c r="B8" s="216" t="str">
        <f>M355Dbase!M9</f>
        <v>Accuracy:</v>
      </c>
      <c r="C8" s="215" t="str">
        <f>M355Dbase!N9</f>
        <v>0.1%, 0.2S Energy</v>
      </c>
      <c r="D8" s="212"/>
      <c r="E8" s="217"/>
    </row>
    <row r="9" spans="1:5" x14ac:dyDescent="0.25">
      <c r="B9" s="216" t="str">
        <f>M355Dbase!M10</f>
        <v>Protocol:</v>
      </c>
      <c r="C9" s="215" t="str">
        <f>M355Dbase!N10</f>
        <v>MODBUS RTU/TCP and DNP3 Level 1</v>
      </c>
      <c r="D9" s="212"/>
      <c r="E9" s="217"/>
    </row>
    <row r="10" spans="1:5" x14ac:dyDescent="0.25">
      <c r="B10" s="216" t="str">
        <f>M355Dbase!M11</f>
        <v>Nominal frequency:</v>
      </c>
      <c r="C10" s="215" t="str">
        <f>M355Dbase!N11</f>
        <v>50/60 Hz</v>
      </c>
      <c r="D10" s="212"/>
      <c r="E10" s="217" t="str">
        <f>M355Dbase!O11</f>
        <v>S</v>
      </c>
    </row>
    <row r="11" spans="1:5" x14ac:dyDescent="0.25">
      <c r="B11" s="216" t="str">
        <f>M355Dbase!M12</f>
        <v>Power supply:</v>
      </c>
      <c r="C11" s="215" t="str">
        <f>M355Dbase!N12</f>
        <v>Universal High (70 ... 300 Vdc, 80 ... 276 Vac)</v>
      </c>
      <c r="D11" s="212"/>
      <c r="E11" s="217" t="str">
        <f>M355Dbase!O12</f>
        <v>H</v>
      </c>
    </row>
    <row r="12" spans="1:5" x14ac:dyDescent="0.25">
      <c r="B12" s="216" t="str">
        <f>M355Dbase!M13</f>
        <v>Communications:</v>
      </c>
      <c r="C12" s="215" t="str">
        <f>M355Dbase!N13</f>
        <v>Serial RS232/RS485 - Terminals</v>
      </c>
      <c r="D12" s="212"/>
      <c r="E12" s="217" t="str">
        <f>M355Dbase!O13</f>
        <v>T</v>
      </c>
    </row>
    <row r="13" spans="1:5" x14ac:dyDescent="0.25">
      <c r="B13" s="216" t="str">
        <f>M355Dbase!M14</f>
        <v>Display:</v>
      </c>
      <c r="C13" s="215" t="str">
        <f>M355Dbase!N14</f>
        <v>Green / Yellow</v>
      </c>
      <c r="D13" s="212"/>
      <c r="E13" s="217" t="str">
        <f>M355Dbase!O14</f>
        <v>G</v>
      </c>
    </row>
    <row r="14" spans="1:5" x14ac:dyDescent="0.25">
      <c r="B14" s="216" t="str">
        <f>M355Dbase!M15</f>
        <v>Memory card slot:</v>
      </c>
      <c r="C14" s="215" t="str">
        <f>M355Dbase!N15</f>
        <v>Full size MMC/SD</v>
      </c>
      <c r="D14" s="212"/>
      <c r="E14" s="217">
        <f>M355Dbase!O15</f>
        <v>0</v>
      </c>
    </row>
    <row r="15" spans="1:5" x14ac:dyDescent="0.25">
      <c r="B15" s="216" t="str">
        <f>M355Dbase!M16</f>
        <v>Module 1:</v>
      </c>
      <c r="C15" s="215" t="str">
        <f>M355Dbase!N16</f>
        <v>Not Fitted</v>
      </c>
      <c r="D15" s="212"/>
      <c r="E15" s="217" t="str">
        <f>M355Dbase!O16</f>
        <v>N</v>
      </c>
    </row>
    <row r="16" spans="1:5" x14ac:dyDescent="0.25">
      <c r="B16" s="216" t="str">
        <f>M355Dbase!M17</f>
        <v>Module 2:</v>
      </c>
      <c r="C16" s="215" t="str">
        <f>M355Dbase!N17</f>
        <v>Not Fitted</v>
      </c>
      <c r="D16" s="212"/>
      <c r="E16" s="217" t="str">
        <f>M355Dbase!O17</f>
        <v>N</v>
      </c>
    </row>
    <row r="17" spans="2:5" x14ac:dyDescent="0.25">
      <c r="B17" s="216" t="str">
        <f>M355Dbase!M18</f>
        <v>Module A:</v>
      </c>
      <c r="C17" s="215" t="str">
        <f>M355Dbase!N18</f>
        <v>Not Fitted</v>
      </c>
      <c r="D17" s="212"/>
      <c r="E17" s="217" t="str">
        <f>M355Dbase!O18</f>
        <v>N</v>
      </c>
    </row>
    <row r="18" spans="2:5" x14ac:dyDescent="0.25">
      <c r="B18" s="216" t="str">
        <f>M355Dbase!M19</f>
        <v>Module B:</v>
      </c>
      <c r="C18" s="215" t="str">
        <f>M355Dbase!N19</f>
        <v>Not Fitted</v>
      </c>
      <c r="D18" s="212"/>
      <c r="E18" s="217" t="str">
        <f>M355Dbase!O19</f>
        <v>N</v>
      </c>
    </row>
    <row r="19" spans="2:5" x14ac:dyDescent="0.25">
      <c r="B19" s="216" t="str">
        <f>M355Dbase!M20</f>
        <v>Design Suffix:</v>
      </c>
      <c r="C19" s="215" t="str">
        <f>M355Dbase!N20</f>
        <v>Factory Allocated</v>
      </c>
      <c r="D19" s="212"/>
      <c r="E19" s="217" t="str">
        <f>M355Dbase!O20</f>
        <v>0A</v>
      </c>
    </row>
    <row r="20" spans="2:5" x14ac:dyDescent="0.25">
      <c r="B20" s="218"/>
      <c r="C20" s="219"/>
      <c r="D20" s="213"/>
      <c r="E20" s="220"/>
    </row>
  </sheetData>
  <sheetProtection algorithmName="SHA-512" hashValue="ACGn3e6I0wBDbM+bMIz0Kn3aBXfR91i/E2GLR1q7lrDbhWeBiIFrOKsVrWOlyKDcdWoQOC47gcJcwkMCs0Kf1g==" saltValue="FCrnhxbfvBX9/zfel9iQ1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Disclaimer</vt:lpstr>
      <vt:lpstr>Cortec</vt:lpstr>
      <vt:lpstr>M355</vt:lpstr>
      <vt:lpstr>M355Dbase</vt:lpstr>
      <vt:lpstr>M355Data</vt:lpstr>
      <vt:lpstr>Decode Model</vt:lpstr>
      <vt:lpstr>'M355'!Print_Area</vt:lpstr>
    </vt:vector>
  </TitlesOfParts>
  <Company>ALSTOM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VENABLES Graham</dc:creator>
  <cp:lastModifiedBy>Duffy, Richard (GE Renewable Energy)</cp:lastModifiedBy>
  <cp:lastPrinted>2018-06-19T16:15:27Z</cp:lastPrinted>
  <dcterms:created xsi:type="dcterms:W3CDTF">2015-04-28T14:06:31Z</dcterms:created>
  <dcterms:modified xsi:type="dcterms:W3CDTF">2020-10-01T15:27:42Z</dcterms:modified>
</cp:coreProperties>
</file>